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MORNING" sheetId="1" r:id="rId1"/>
    <sheet name="AM" sheetId="2" r:id="rId2"/>
    <sheet name="LUNCH" sheetId="3" r:id="rId3"/>
    <sheet name="PM" sheetId="4" r:id="rId4"/>
    <sheet name="Catering Summary" sheetId="5" r:id="rId5"/>
  </sheets>
  <definedNames>
    <definedName name="_xlnm.Print_Area" localSheetId="1">'AM'!$A$1:$AM$72</definedName>
    <definedName name="_xlnm.Print_Area" localSheetId="4">'Catering Summary'!$A$1:$AG$41</definedName>
    <definedName name="_xlnm.Print_Area" localSheetId="2">'LUNCH'!$A$1:$AM$72</definedName>
    <definedName name="_xlnm.Print_Area" localSheetId="0">'MORNING'!$A$1:$AM$72</definedName>
    <definedName name="_xlnm.Print_Area" localSheetId="3">'PM'!$A$1:$AM$72</definedName>
  </definedNames>
  <calcPr fullCalcOnLoad="1"/>
</workbook>
</file>

<file path=xl/sharedStrings.xml><?xml version="1.0" encoding="utf-8"?>
<sst xmlns="http://schemas.openxmlformats.org/spreadsheetml/2006/main" count="543" uniqueCount="139">
  <si>
    <t xml:space="preserve"> </t>
  </si>
  <si>
    <t>Beverages</t>
  </si>
  <si>
    <t>V8 Juice</t>
  </si>
  <si>
    <t>Perrier Water</t>
  </si>
  <si>
    <t>Bottled Water</t>
  </si>
  <si>
    <t>DELIVERY TIME:</t>
  </si>
  <si>
    <t>COMPANY NAME:</t>
  </si>
  <si>
    <t># OF GUESTS:</t>
  </si>
  <si>
    <t>DELIVER TO ROOM:</t>
  </si>
  <si>
    <t>RESERVATION DATE:</t>
  </si>
  <si>
    <t>10 Cup Decaf Coffee</t>
  </si>
  <si>
    <t>6 Cup Tea</t>
  </si>
  <si>
    <t>10 Cup Coffee</t>
  </si>
  <si>
    <t>Hawaiian</t>
  </si>
  <si>
    <t>Traditional</t>
  </si>
  <si>
    <t>Servers/Bartenders</t>
  </si>
  <si>
    <t>Plates/Cutlery/Linen Rental</t>
  </si>
  <si>
    <t>Special Events - Caterer to Advise of Costs</t>
  </si>
  <si>
    <t>Other:</t>
  </si>
  <si>
    <t>Comments:</t>
  </si>
  <si>
    <t xml:space="preserve">CONTACT NAME:  </t>
  </si>
  <si>
    <t>PHONE #:</t>
  </si>
  <si>
    <t>TOTAL COSTS:</t>
  </si>
  <si>
    <t>=</t>
  </si>
  <si>
    <t>HST:</t>
  </si>
  <si>
    <t>NET:</t>
  </si>
  <si>
    <t>+</t>
  </si>
  <si>
    <t>Morning Order</t>
  </si>
  <si>
    <t>Break - Morning</t>
  </si>
  <si>
    <t>Lunch Order</t>
  </si>
  <si>
    <t>Break - Afternoon</t>
  </si>
  <si>
    <t>Delivery Time:</t>
  </si>
  <si>
    <t>Sub-Total:</t>
  </si>
  <si>
    <t>13% Tax</t>
  </si>
  <si>
    <t>TOTAL:</t>
  </si>
  <si>
    <t>Croissants</t>
  </si>
  <si>
    <t xml:space="preserve">Comments:  </t>
  </si>
  <si>
    <t>Select time from List</t>
  </si>
  <si>
    <t>Please enter the quantity in the highlighted box - EMAIL Order to CHSI@DanaHospitality.ca and reservation@tchsi.ca</t>
  </si>
  <si>
    <t>Boardroom Breakfast</t>
  </si>
  <si>
    <t>Early Bird Breakfast</t>
  </si>
  <si>
    <t>"Healthwise Choices" Breakfast</t>
  </si>
  <si>
    <t>Continental Breakfast</t>
  </si>
  <si>
    <t>Breakfast Sandwich</t>
  </si>
  <si>
    <t>Side Order of Homefries</t>
  </si>
  <si>
    <t>Fruit Skewers w/ Vanilla Yogurt Dip</t>
  </si>
  <si>
    <t>Fresh Whole Fruit</t>
  </si>
  <si>
    <t>Chocolate Croissants filled w/Hazelnut</t>
  </si>
  <si>
    <t>Granola Bars</t>
  </si>
  <si>
    <t>Cinnamon Buns</t>
  </si>
  <si>
    <t>Small Yogurt</t>
  </si>
  <si>
    <t>Chocolate Covered Strawberries</t>
  </si>
  <si>
    <t>Enhancements</t>
  </si>
  <si>
    <t>Assorted 2oz Cookies</t>
  </si>
  <si>
    <t>Chocolate Bar</t>
  </si>
  <si>
    <t>Chips</t>
  </si>
  <si>
    <t>Boardroom Combo</t>
  </si>
  <si>
    <t>Express</t>
  </si>
  <si>
    <t>Healthwise Choices Lunch Combo</t>
  </si>
  <si>
    <t>Wrap - It Up</t>
  </si>
  <si>
    <t>Mesclun Greens</t>
  </si>
  <si>
    <t>Greek Salad</t>
  </si>
  <si>
    <t>Classic Caesar Salad</t>
  </si>
  <si>
    <t>Crunchy Asian Slaw</t>
  </si>
  <si>
    <t>Triple Bean</t>
  </si>
  <si>
    <t>Classic Creamy Potato Salad</t>
  </si>
  <si>
    <t>Tr-Colour Fusilli Pasta Salad</t>
  </si>
  <si>
    <t>The Classic</t>
  </si>
  <si>
    <t>The Fire House</t>
  </si>
  <si>
    <t>The Deluxe</t>
  </si>
  <si>
    <t>The Greek</t>
  </si>
  <si>
    <t xml:space="preserve">Vegetarian  </t>
  </si>
  <si>
    <t>Gourmet Pizza</t>
  </si>
  <si>
    <t>The Boardroom</t>
  </si>
  <si>
    <t>Chef's Choice</t>
  </si>
  <si>
    <t>Fresh &amp; Fast</t>
  </si>
  <si>
    <t>Lighter Fair</t>
  </si>
  <si>
    <t>Chicken Parmesan</t>
  </si>
  <si>
    <t>Jerk Chicken</t>
  </si>
  <si>
    <t>Fajita Platter</t>
  </si>
  <si>
    <t>Stuffed Chicken</t>
  </si>
  <si>
    <t>Atlantic Salmon Fillet</t>
  </si>
  <si>
    <t>Stuffed Pork Loin w/ Apples</t>
  </si>
  <si>
    <t>Chicken Souvlaki</t>
  </si>
  <si>
    <t>Chicken Stuffed w/ Feta &amp; Spinach</t>
  </si>
  <si>
    <t>Meal Voucher (max 12ppl)</t>
  </si>
  <si>
    <t>Afternoon Snacks &amp; Sweets</t>
  </si>
  <si>
    <t>Fresh Pastries &amp; Tarts</t>
  </si>
  <si>
    <t>24 Assorted 2oz Gourmet Cookies</t>
  </si>
  <si>
    <t>24 Assorted Dessert Squares</t>
  </si>
  <si>
    <t>Sliced Smoked Duck Breast</t>
  </si>
  <si>
    <t>Sesame Seared Tuna</t>
  </si>
  <si>
    <t>Chicken Mole Tortilla Cups</t>
  </si>
  <si>
    <t>Beef Tenderloin Wellingtons</t>
  </si>
  <si>
    <t>Smoked Chicken Tartlets</t>
  </si>
  <si>
    <t>Coconut Tiger Shrimp</t>
  </si>
  <si>
    <t>Antipasto Kebabs</t>
  </si>
  <si>
    <t>Poached Scallop</t>
  </si>
  <si>
    <t>Vegetarian California Rolls</t>
  </si>
  <si>
    <t>Asian Vegetable Rice Paper Rolls</t>
  </si>
  <si>
    <t>Fruit Juice Bottle</t>
  </si>
  <si>
    <t>Pop - 355ml can</t>
  </si>
  <si>
    <t>Pop - 591ml bottle</t>
  </si>
  <si>
    <t>Milk - 500ml</t>
  </si>
  <si>
    <t>Chocolate Milk - 500ml</t>
  </si>
  <si>
    <r>
      <t xml:space="preserve">Homemade Fruit Punch </t>
    </r>
    <r>
      <rPr>
        <sz val="10"/>
        <rFont val="Arial"/>
        <family val="2"/>
      </rPr>
      <t>(10ppl)</t>
    </r>
  </si>
  <si>
    <r>
      <t xml:space="preserve">Berry Berry Smoothie </t>
    </r>
    <r>
      <rPr>
        <sz val="10"/>
        <rFont val="Arial"/>
        <family val="2"/>
      </rPr>
      <t>(10ppl)</t>
    </r>
  </si>
  <si>
    <t>Virgin Caesar &amp; Shrimp Shooter</t>
  </si>
  <si>
    <t>Gravlax &amp; Crisp Potato Pancake</t>
  </si>
  <si>
    <t>Muffins</t>
  </si>
  <si>
    <t>Chicken  w/ Mush &amp; Spinach</t>
  </si>
  <si>
    <t>Deluxe Sandwich Platter</t>
  </si>
  <si>
    <t>All Inclusive (min. 10 per order)</t>
  </si>
  <si>
    <t>The Fresh Start (min. 10 per order)</t>
  </si>
  <si>
    <t>Chef's Table (min. 10 people)</t>
  </si>
  <si>
    <t>Deli Creations (min. 5 per order)</t>
  </si>
  <si>
    <t>Salad Sensations (min. 5 per order)</t>
  </si>
  <si>
    <t>Daily Soup Special (min. 10 ppl.)</t>
  </si>
  <si>
    <t>Hummus w/ Grilled Pita Bread (small)</t>
  </si>
  <si>
    <t>Spinach Dip w/ Pita Bread (small)</t>
  </si>
  <si>
    <t>Vegetable Crudites &amp; Dips (small)</t>
  </si>
  <si>
    <t>Vegetable Crudites &amp; Dips (medium)</t>
  </si>
  <si>
    <t>Vegetable Crudites &amp; Dips (large)</t>
  </si>
  <si>
    <t>Domestic Cheese &amp; Crackers (small)</t>
  </si>
  <si>
    <t>Domestic Cheese &amp; Crackers (medium)</t>
  </si>
  <si>
    <t>Domestic Cheese &amp; Crackers (large)</t>
  </si>
  <si>
    <t>Fresh Fruit &amp; Berry Tray (small)</t>
  </si>
  <si>
    <t>Fresh Fruit &amp; Berry Tray (medium)</t>
  </si>
  <si>
    <t>Fresh Fruit &amp; Berry Tray (large)</t>
  </si>
  <si>
    <t>Cookies &amp; Squares (small)</t>
  </si>
  <si>
    <t>Cookies &amp; Squares (medium)</t>
  </si>
  <si>
    <t>Cookies &amp; Squares (large)</t>
  </si>
  <si>
    <t>Assorted Cakes &amp; Tortes (12-14ppl)</t>
  </si>
  <si>
    <t>Assorted Cheesecakes (12-14ppl)</t>
  </si>
  <si>
    <t>Hot &amp; Cold Appetizers (min. 24 per order)</t>
  </si>
  <si>
    <t>Guacamole &amp; Chips (small)</t>
  </si>
  <si>
    <t>Pico de Gallo Salsa &amp; Chips (small)</t>
  </si>
  <si>
    <t>2019 CATERING ORDER FORM</t>
  </si>
  <si>
    <t>Gatorade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</si>
</sst>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mmmm\ d\,\ yyyy;@"/>
    <numFmt numFmtId="180" formatCode="[$-409]h:mm:ss\ AM/PM"/>
    <numFmt numFmtId="181" formatCode="[$-409]h:mm\ AM/PM;@"/>
    <numFmt numFmtId="182" formatCode="[$-F400]h:mm:ss\ AM/PM"/>
    <numFmt numFmtId="183" formatCode="&quot;$&quot;#,##0.00"/>
    <numFmt numFmtId="184" formatCode="[$-409]dddd\,\ mmmm\ d\,\ yyyy"/>
    <numFmt numFmtId="185" formatCode="[$-F800]dddd\,\ mmmm\ dd\,\ yyyy"/>
  </numFmts>
  <fonts count="6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17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6" tint="-0.4999699890613556"/>
      <name val="Arial"/>
      <family val="2"/>
    </font>
    <font>
      <b/>
      <sz val="10"/>
      <color theme="3" tint="-0.4999699890613556"/>
      <name val="Arial"/>
      <family val="2"/>
    </font>
    <font>
      <b/>
      <sz val="10"/>
      <color rgb="FF006600"/>
      <name val="Arial"/>
      <family val="2"/>
    </font>
    <font>
      <b/>
      <sz val="12"/>
      <color rgb="FF0066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003366"/>
      <name val="Arial"/>
      <family val="2"/>
    </font>
    <font>
      <b/>
      <sz val="10"/>
      <color rgb="FF00336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44" fontId="4" fillId="0" borderId="0" xfId="44" applyNumberFormat="1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 quotePrefix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44" fontId="1" fillId="0" borderId="0" xfId="44" applyNumberFormat="1" applyFont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44" fontId="1" fillId="0" borderId="0" xfId="44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44" fontId="1" fillId="0" borderId="0" xfId="44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8" fontId="1" fillId="0" borderId="0" xfId="44" applyNumberFormat="1" applyFont="1" applyFill="1" applyBorder="1" applyAlignment="1" applyProtection="1">
      <alignment/>
      <protection/>
    </xf>
    <xf numFmtId="44" fontId="1" fillId="0" borderId="0" xfId="44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44" fontId="51" fillId="0" borderId="0" xfId="44" applyNumberFormat="1" applyFont="1" applyFill="1" applyBorder="1" applyAlignment="1" applyProtection="1" quotePrefix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 quotePrefix="1">
      <alignment/>
      <protection/>
    </xf>
    <xf numFmtId="0" fontId="1" fillId="0" borderId="20" xfId="0" applyFont="1" applyFill="1" applyBorder="1" applyAlignment="1" applyProtection="1">
      <alignment horizontal="left"/>
      <protection/>
    </xf>
    <xf numFmtId="44" fontId="52" fillId="0" borderId="0" xfId="44" applyNumberFormat="1" applyFont="1" applyBorder="1" applyAlignment="1" applyProtection="1">
      <alignment horizontal="left"/>
      <protection/>
    </xf>
    <xf numFmtId="0" fontId="52" fillId="0" borderId="15" xfId="0" applyFont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0" borderId="22" xfId="0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44" fontId="1" fillId="0" borderId="15" xfId="44" applyFont="1" applyBorder="1" applyAlignment="1" applyProtection="1">
      <alignment/>
      <protection/>
    </xf>
    <xf numFmtId="0" fontId="1" fillId="0" borderId="23" xfId="0" applyFont="1" applyBorder="1" applyAlignment="1" applyProtection="1">
      <alignment horizontal="left"/>
      <protection/>
    </xf>
    <xf numFmtId="0" fontId="53" fillId="0" borderId="20" xfId="0" applyFont="1" applyFill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44" fontId="54" fillId="0" borderId="0" xfId="44" applyNumberFormat="1" applyFont="1" applyBorder="1" applyAlignment="1" applyProtection="1">
      <alignment horizontal="left"/>
      <protection/>
    </xf>
    <xf numFmtId="0" fontId="54" fillId="0" borderId="0" xfId="0" applyFont="1" applyBorder="1" applyAlignment="1" applyProtection="1">
      <alignment horizontal="left"/>
      <protection/>
    </xf>
    <xf numFmtId="0" fontId="54" fillId="0" borderId="0" xfId="0" applyFont="1" applyBorder="1" applyAlignment="1" applyProtection="1">
      <alignment/>
      <protection/>
    </xf>
    <xf numFmtId="0" fontId="55" fillId="0" borderId="0" xfId="0" applyFont="1" applyAlignment="1" applyProtection="1">
      <alignment horizontal="center"/>
      <protection/>
    </xf>
    <xf numFmtId="0" fontId="54" fillId="0" borderId="24" xfId="0" applyFont="1" applyFill="1" applyBorder="1" applyAlignment="1" applyProtection="1">
      <alignment horizontal="left"/>
      <protection/>
    </xf>
    <xf numFmtId="0" fontId="54" fillId="0" borderId="16" xfId="0" applyFont="1" applyFill="1" applyBorder="1" applyAlignment="1" applyProtection="1">
      <alignment horizontal="left"/>
      <protection/>
    </xf>
    <xf numFmtId="0" fontId="1" fillId="0" borderId="16" xfId="0" applyFont="1" applyFill="1" applyBorder="1" applyAlignment="1" applyProtection="1">
      <alignment horizontal="left" vertical="top"/>
      <protection locked="0"/>
    </xf>
    <xf numFmtId="0" fontId="1" fillId="0" borderId="25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 applyProtection="1">
      <alignment horizontal="left"/>
      <protection/>
    </xf>
    <xf numFmtId="14" fontId="1" fillId="0" borderId="16" xfId="0" applyNumberFormat="1" applyFont="1" applyBorder="1" applyAlignment="1" applyProtection="1" quotePrefix="1">
      <alignment horizontal="left" vertical="top"/>
      <protection locked="0"/>
    </xf>
    <xf numFmtId="14" fontId="1" fillId="0" borderId="16" xfId="0" applyNumberFormat="1" applyFont="1" applyBorder="1" applyAlignment="1" applyProtection="1">
      <alignment horizontal="left" vertical="top"/>
      <protection locked="0"/>
    </xf>
    <xf numFmtId="14" fontId="1" fillId="0" borderId="27" xfId="0" applyNumberFormat="1" applyFont="1" applyBorder="1" applyAlignment="1" applyProtection="1">
      <alignment horizontal="left" vertical="top"/>
      <protection locked="0"/>
    </xf>
    <xf numFmtId="0" fontId="54" fillId="0" borderId="28" xfId="0" applyFont="1" applyFill="1" applyBorder="1" applyAlignment="1" applyProtection="1">
      <alignment horizontal="left"/>
      <protection/>
    </xf>
    <xf numFmtId="0" fontId="54" fillId="0" borderId="17" xfId="0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 horizontal="left" vertical="top"/>
      <protection locked="0"/>
    </xf>
    <xf numFmtId="0" fontId="54" fillId="0" borderId="29" xfId="0" applyFont="1" applyFill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top"/>
      <protection locked="0"/>
    </xf>
    <xf numFmtId="0" fontId="1" fillId="0" borderId="30" xfId="0" applyFont="1" applyBorder="1" applyAlignment="1" applyProtection="1">
      <alignment horizontal="left" vertical="top"/>
      <protection locked="0"/>
    </xf>
    <xf numFmtId="0" fontId="54" fillId="0" borderId="31" xfId="0" applyFont="1" applyFill="1" applyBorder="1" applyAlignment="1" applyProtection="1">
      <alignment horizontal="left"/>
      <protection/>
    </xf>
    <xf numFmtId="0" fontId="54" fillId="0" borderId="2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center"/>
      <protection locked="0"/>
    </xf>
    <xf numFmtId="0" fontId="54" fillId="0" borderId="20" xfId="0" applyFont="1" applyFill="1" applyBorder="1" applyAlignment="1" applyProtection="1">
      <alignment horizontal="center"/>
      <protection/>
    </xf>
    <xf numFmtId="20" fontId="1" fillId="0" borderId="20" xfId="0" applyNumberFormat="1" applyFont="1" applyFill="1" applyBorder="1" applyAlignment="1" applyProtection="1">
      <alignment horizontal="left"/>
      <protection locked="0"/>
    </xf>
    <xf numFmtId="0" fontId="1" fillId="0" borderId="20" xfId="0" applyNumberFormat="1" applyFont="1" applyFill="1" applyBorder="1" applyAlignment="1" applyProtection="1">
      <alignment horizontal="left"/>
      <protection locked="0"/>
    </xf>
    <xf numFmtId="0" fontId="54" fillId="0" borderId="32" xfId="0" applyFont="1" applyFill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 vertical="top"/>
      <protection locked="0"/>
    </xf>
    <xf numFmtId="0" fontId="1" fillId="0" borderId="33" xfId="0" applyFont="1" applyBorder="1" applyAlignment="1" applyProtection="1">
      <alignment horizontal="left" vertical="top"/>
      <protection locked="0"/>
    </xf>
    <xf numFmtId="0" fontId="56" fillId="34" borderId="34" xfId="0" applyFont="1" applyFill="1" applyBorder="1" applyAlignment="1" applyProtection="1">
      <alignment horizontal="center"/>
      <protection/>
    </xf>
    <xf numFmtId="0" fontId="56" fillId="34" borderId="35" xfId="0" applyFont="1" applyFill="1" applyBorder="1" applyAlignment="1" applyProtection="1">
      <alignment horizontal="center"/>
      <protection/>
    </xf>
    <xf numFmtId="0" fontId="56" fillId="34" borderId="36" xfId="0" applyFont="1" applyFill="1" applyBorder="1" applyAlignment="1" applyProtection="1">
      <alignment horizontal="center"/>
      <protection/>
    </xf>
    <xf numFmtId="44" fontId="1" fillId="0" borderId="0" xfId="44" applyNumberFormat="1" applyFont="1" applyFill="1" applyBorder="1" applyAlignment="1" applyProtection="1">
      <alignment horizontal="left"/>
      <protection/>
    </xf>
    <xf numFmtId="0" fontId="54" fillId="0" borderId="19" xfId="0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 horizontal="center"/>
      <protection/>
    </xf>
    <xf numFmtId="0" fontId="54" fillId="0" borderId="10" xfId="0" applyFont="1" applyFill="1" applyBorder="1" applyAlignment="1" applyProtection="1">
      <alignment horizontal="center"/>
      <protection/>
    </xf>
    <xf numFmtId="0" fontId="54" fillId="0" borderId="22" xfId="0" applyFont="1" applyFill="1" applyBorder="1" applyAlignment="1" applyProtection="1">
      <alignment horizontal="center"/>
      <protection/>
    </xf>
    <xf numFmtId="0" fontId="54" fillId="0" borderId="15" xfId="0" applyFont="1" applyFill="1" applyBorder="1" applyAlignment="1" applyProtection="1">
      <alignment horizontal="center"/>
      <protection/>
    </xf>
    <xf numFmtId="0" fontId="57" fillId="34" borderId="37" xfId="0" applyFont="1" applyFill="1" applyBorder="1" applyAlignment="1" applyProtection="1">
      <alignment horizontal="center"/>
      <protection locked="0"/>
    </xf>
    <xf numFmtId="0" fontId="57" fillId="34" borderId="38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44" fontId="1" fillId="0" borderId="0" xfId="44" applyNumberFormat="1" applyFont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54" fillId="0" borderId="39" xfId="0" applyFont="1" applyFill="1" applyBorder="1" applyAlignment="1" applyProtection="1">
      <alignment horizontal="center"/>
      <protection/>
    </xf>
    <xf numFmtId="0" fontId="54" fillId="0" borderId="40" xfId="0" applyFont="1" applyFill="1" applyBorder="1" applyAlignment="1" applyProtection="1">
      <alignment horizontal="center"/>
      <protection/>
    </xf>
    <xf numFmtId="0" fontId="54" fillId="0" borderId="4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4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44" fontId="1" fillId="0" borderId="11" xfId="44" applyNumberFormat="1" applyFont="1" applyBorder="1" applyAlignment="1" applyProtection="1">
      <alignment horizontal="left"/>
      <protection/>
    </xf>
    <xf numFmtId="0" fontId="57" fillId="34" borderId="28" xfId="0" applyFont="1" applyFill="1" applyBorder="1" applyAlignment="1" applyProtection="1">
      <alignment horizontal="center"/>
      <protection locked="0"/>
    </xf>
    <xf numFmtId="0" fontId="57" fillId="34" borderId="43" xfId="0" applyFont="1" applyFill="1" applyBorder="1" applyAlignment="1" applyProtection="1">
      <alignment horizontal="center"/>
      <protection locked="0"/>
    </xf>
    <xf numFmtId="0" fontId="57" fillId="34" borderId="29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left"/>
      <protection/>
    </xf>
    <xf numFmtId="0" fontId="54" fillId="0" borderId="44" xfId="0" applyFont="1" applyFill="1" applyBorder="1" applyAlignment="1" applyProtection="1">
      <alignment horizontal="center"/>
      <protection/>
    </xf>
    <xf numFmtId="0" fontId="54" fillId="0" borderId="45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left"/>
      <protection/>
    </xf>
    <xf numFmtId="44" fontId="1" fillId="33" borderId="0" xfId="44" applyNumberFormat="1" applyFont="1" applyFill="1" applyBorder="1" applyAlignment="1" applyProtection="1">
      <alignment horizontal="left"/>
      <protection/>
    </xf>
    <xf numFmtId="0" fontId="54" fillId="33" borderId="44" xfId="0" applyFont="1" applyFill="1" applyBorder="1" applyAlignment="1" applyProtection="1">
      <alignment horizontal="center"/>
      <protection/>
    </xf>
    <xf numFmtId="0" fontId="54" fillId="33" borderId="40" xfId="0" applyFont="1" applyFill="1" applyBorder="1" applyAlignment="1" applyProtection="1">
      <alignment horizontal="center"/>
      <protection/>
    </xf>
    <xf numFmtId="0" fontId="54" fillId="33" borderId="45" xfId="0" applyFont="1" applyFill="1" applyBorder="1" applyAlignment="1" applyProtection="1">
      <alignment horizontal="center"/>
      <protection/>
    </xf>
    <xf numFmtId="170" fontId="51" fillId="0" borderId="0" xfId="44" applyNumberFormat="1" applyFont="1" applyFill="1" applyBorder="1" applyAlignment="1" applyProtection="1">
      <alignment horizontal="left"/>
      <protection/>
    </xf>
    <xf numFmtId="0" fontId="51" fillId="0" borderId="0" xfId="44" applyNumberFormat="1" applyFont="1" applyFill="1" applyBorder="1" applyAlignment="1" applyProtection="1">
      <alignment horizontal="left"/>
      <protection/>
    </xf>
    <xf numFmtId="44" fontId="1" fillId="0" borderId="15" xfId="44" applyNumberFormat="1" applyFont="1" applyBorder="1" applyAlignment="1" applyProtection="1">
      <alignment horizontal="left"/>
      <protection/>
    </xf>
    <xf numFmtId="183" fontId="1" fillId="0" borderId="42" xfId="0" applyNumberFormat="1" applyFont="1" applyBorder="1" applyAlignment="1" applyProtection="1">
      <alignment horizontal="center" vertical="top"/>
      <protection/>
    </xf>
    <xf numFmtId="183" fontId="1" fillId="0" borderId="11" xfId="0" applyNumberFormat="1" applyFont="1" applyBorder="1" applyAlignment="1" applyProtection="1">
      <alignment horizontal="center" vertical="top"/>
      <protection/>
    </xf>
    <xf numFmtId="183" fontId="1" fillId="0" borderId="0" xfId="0" applyNumberFormat="1" applyFont="1" applyBorder="1" applyAlignment="1" applyProtection="1">
      <alignment horizontal="center"/>
      <protection/>
    </xf>
    <xf numFmtId="44" fontId="5" fillId="0" borderId="0" xfId="44" applyNumberFormat="1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183" fontId="54" fillId="0" borderId="0" xfId="0" applyNumberFormat="1" applyFont="1" applyBorder="1" applyAlignment="1" applyProtection="1">
      <alignment horizontal="center"/>
      <protection/>
    </xf>
    <xf numFmtId="0" fontId="54" fillId="0" borderId="39" xfId="0" applyFont="1" applyBorder="1" applyAlignment="1" applyProtection="1">
      <alignment horizontal="left" vertical="top" wrapText="1"/>
      <protection locked="0"/>
    </xf>
    <xf numFmtId="0" fontId="53" fillId="0" borderId="40" xfId="0" applyFont="1" applyBorder="1" applyAlignment="1" applyProtection="1">
      <alignment horizontal="left" vertical="top" wrapText="1"/>
      <protection locked="0"/>
    </xf>
    <xf numFmtId="0" fontId="53" fillId="0" borderId="45" xfId="0" applyFont="1" applyBorder="1" applyAlignment="1" applyProtection="1">
      <alignment horizontal="left" vertical="top" wrapText="1"/>
      <protection locked="0"/>
    </xf>
    <xf numFmtId="0" fontId="53" fillId="0" borderId="19" xfId="0" applyFont="1" applyBorder="1" applyAlignment="1" applyProtection="1">
      <alignment horizontal="left" vertical="top" wrapText="1"/>
      <protection locked="0"/>
    </xf>
    <xf numFmtId="0" fontId="53" fillId="0" borderId="0" xfId="0" applyFont="1" applyBorder="1" applyAlignment="1" applyProtection="1">
      <alignment horizontal="left" vertical="top" wrapText="1"/>
      <protection locked="0"/>
    </xf>
    <xf numFmtId="0" fontId="53" fillId="0" borderId="15" xfId="0" applyFont="1" applyBorder="1" applyAlignment="1" applyProtection="1">
      <alignment horizontal="left" vertical="top" wrapText="1"/>
      <protection locked="0"/>
    </xf>
    <xf numFmtId="0" fontId="53" fillId="0" borderId="46" xfId="0" applyFont="1" applyBorder="1" applyAlignment="1" applyProtection="1">
      <alignment horizontal="left" vertical="top" wrapText="1"/>
      <protection locked="0"/>
    </xf>
    <xf numFmtId="0" fontId="53" fillId="0" borderId="47" xfId="0" applyFont="1" applyBorder="1" applyAlignment="1" applyProtection="1">
      <alignment horizontal="left" vertical="top" wrapText="1"/>
      <protection locked="0"/>
    </xf>
    <xf numFmtId="0" fontId="53" fillId="0" borderId="48" xfId="0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51" fillId="0" borderId="0" xfId="0" applyFont="1" applyFill="1" applyBorder="1" applyAlignment="1" applyProtection="1">
      <alignment horizontal="left"/>
      <protection/>
    </xf>
    <xf numFmtId="44" fontId="51" fillId="0" borderId="0" xfId="44" applyNumberFormat="1" applyFont="1" applyFill="1" applyBorder="1" applyAlignment="1" applyProtection="1">
      <alignment horizontal="left"/>
      <protection/>
    </xf>
    <xf numFmtId="44" fontId="4" fillId="0" borderId="0" xfId="44" applyNumberFormat="1" applyFont="1" applyFill="1" applyBorder="1" applyAlignment="1" applyProtection="1">
      <alignment horizontal="left"/>
      <protection/>
    </xf>
    <xf numFmtId="0" fontId="51" fillId="0" borderId="0" xfId="0" applyFont="1" applyFill="1" applyBorder="1" applyAlignment="1" applyProtection="1" quotePrefix="1">
      <alignment horizontal="center"/>
      <protection/>
    </xf>
    <xf numFmtId="44" fontId="1" fillId="0" borderId="23" xfId="44" applyNumberFormat="1" applyFont="1" applyBorder="1" applyAlignment="1" applyProtection="1">
      <alignment horizontal="left"/>
      <protection/>
    </xf>
    <xf numFmtId="0" fontId="0" fillId="0" borderId="37" xfId="0" applyFont="1" applyBorder="1" applyAlignment="1" applyProtection="1">
      <alignment horizontal="left" vertical="top"/>
      <protection locked="0"/>
    </xf>
    <xf numFmtId="0" fontId="0" fillId="0" borderId="38" xfId="0" applyFont="1" applyBorder="1" applyAlignment="1" applyProtection="1">
      <alignment horizontal="left" vertical="top"/>
      <protection locked="0"/>
    </xf>
    <xf numFmtId="0" fontId="0" fillId="0" borderId="49" xfId="0" applyFont="1" applyBorder="1" applyAlignment="1" applyProtection="1">
      <alignment horizontal="left" vertical="top"/>
      <protection locked="0"/>
    </xf>
    <xf numFmtId="0" fontId="0" fillId="0" borderId="50" xfId="0" applyFont="1" applyBorder="1" applyAlignment="1" applyProtection="1">
      <alignment horizontal="left" vertical="top"/>
      <protection locked="0"/>
    </xf>
    <xf numFmtId="0" fontId="0" fillId="0" borderId="51" xfId="0" applyFont="1" applyBorder="1" applyAlignment="1" applyProtection="1">
      <alignment horizontal="left" vertical="top"/>
      <protection locked="0"/>
    </xf>
    <xf numFmtId="0" fontId="0" fillId="0" borderId="52" xfId="0" applyFont="1" applyBorder="1" applyAlignment="1" applyProtection="1">
      <alignment horizontal="left" vertical="top"/>
      <protection locked="0"/>
    </xf>
    <xf numFmtId="183" fontId="0" fillId="0" borderId="0" xfId="0" applyNumberFormat="1" applyBorder="1" applyAlignment="1" applyProtection="1">
      <alignment horizontal="right"/>
      <protection/>
    </xf>
    <xf numFmtId="20" fontId="0" fillId="0" borderId="0" xfId="0" applyNumberFormat="1" applyBorder="1" applyAlignment="1" applyProtection="1">
      <alignment horizontal="left"/>
      <protection/>
    </xf>
    <xf numFmtId="0" fontId="0" fillId="0" borderId="0" xfId="0" applyNumberFormat="1" applyBorder="1" applyAlignment="1" applyProtection="1">
      <alignment horizontal="left"/>
      <protection/>
    </xf>
    <xf numFmtId="0" fontId="58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" fillId="0" borderId="17" xfId="0" applyNumberFormat="1" applyFont="1" applyFill="1" applyBorder="1" applyAlignment="1" applyProtection="1">
      <alignment horizontal="left" vertical="top"/>
      <protection/>
    </xf>
    <xf numFmtId="0" fontId="1" fillId="0" borderId="20" xfId="0" applyNumberFormat="1" applyFont="1" applyBorder="1" applyAlignment="1" applyProtection="1">
      <alignment horizontal="left" vertical="top"/>
      <protection/>
    </xf>
    <xf numFmtId="0" fontId="1" fillId="0" borderId="33" xfId="0" applyNumberFormat="1" applyFont="1" applyBorder="1" applyAlignment="1" applyProtection="1">
      <alignment horizontal="left" vertical="top"/>
      <protection/>
    </xf>
    <xf numFmtId="0" fontId="1" fillId="0" borderId="17" xfId="0" applyNumberFormat="1" applyFont="1" applyBorder="1" applyAlignment="1" applyProtection="1">
      <alignment horizontal="left" vertical="top"/>
      <protection/>
    </xf>
    <xf numFmtId="0" fontId="1" fillId="0" borderId="30" xfId="0" applyNumberFormat="1" applyFont="1" applyBorder="1" applyAlignment="1" applyProtection="1">
      <alignment horizontal="left" vertical="top"/>
      <protection/>
    </xf>
    <xf numFmtId="0" fontId="1" fillId="0" borderId="16" xfId="0" applyNumberFormat="1" applyFont="1" applyFill="1" applyBorder="1" applyAlignment="1" applyProtection="1">
      <alignment horizontal="left" vertical="top"/>
      <protection/>
    </xf>
    <xf numFmtId="14" fontId="1" fillId="0" borderId="16" xfId="0" applyNumberFormat="1" applyFont="1" applyBorder="1" applyAlignment="1" applyProtection="1">
      <alignment horizontal="left" vertical="top"/>
      <protection/>
    </xf>
    <xf numFmtId="14" fontId="1" fillId="0" borderId="27" xfId="0" applyNumberFormat="1" applyFont="1" applyBorder="1" applyAlignment="1" applyProtection="1">
      <alignment horizontal="left" vertical="top"/>
      <protection/>
    </xf>
    <xf numFmtId="0" fontId="59" fillId="0" borderId="0" xfId="0" applyFont="1" applyBorder="1" applyAlignment="1" applyProtection="1">
      <alignment horizontal="left"/>
      <protection/>
    </xf>
    <xf numFmtId="0" fontId="54" fillId="0" borderId="53" xfId="0" applyFont="1" applyBorder="1" applyAlignment="1" applyProtection="1">
      <alignment horizontal="left"/>
      <protection/>
    </xf>
    <xf numFmtId="0" fontId="54" fillId="0" borderId="11" xfId="0" applyFont="1" applyBorder="1" applyAlignment="1" applyProtection="1">
      <alignment horizontal="left"/>
      <protection/>
    </xf>
    <xf numFmtId="183" fontId="0" fillId="0" borderId="11" xfId="0" applyNumberFormat="1" applyBorder="1" applyAlignment="1" applyProtection="1">
      <alignment horizontal="right"/>
      <protection/>
    </xf>
    <xf numFmtId="183" fontId="54" fillId="0" borderId="0" xfId="0" applyNumberFormat="1" applyFont="1" applyBorder="1" applyAlignment="1" applyProtection="1">
      <alignment horizontal="righ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8</xdr:col>
      <xdr:colOff>85725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14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8</xdr:col>
      <xdr:colOff>85725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14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8</xdr:col>
      <xdr:colOff>85725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14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8</xdr:col>
      <xdr:colOff>85725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14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9</xdr:col>
      <xdr:colOff>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628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83"/>
  <sheetViews>
    <sheetView showGridLines="0" tabSelected="1" zoomScalePageLayoutView="0" workbookViewId="0" topLeftCell="A1">
      <selection activeCell="A9" sqref="A9:B9"/>
    </sheetView>
  </sheetViews>
  <sheetFormatPr defaultColWidth="2.421875" defaultRowHeight="12.75"/>
  <cols>
    <col min="1" max="21" width="2.7109375" style="3" customWidth="1"/>
    <col min="22" max="22" width="3.421875" style="3" customWidth="1"/>
    <col min="23" max="40" width="2.7109375" style="3" customWidth="1"/>
    <col min="41" max="46" width="2.421875" style="3" customWidth="1"/>
    <col min="47" max="47" width="7.57421875" style="3" bestFit="1" customWidth="1"/>
    <col min="48" max="16384" width="2.421875" style="3" customWidth="1"/>
  </cols>
  <sheetData>
    <row r="1" ht="12.75" customHeight="1">
      <c r="I1" s="4"/>
    </row>
    <row r="2" spans="14:62" ht="15.75">
      <c r="N2" s="61" t="s">
        <v>137</v>
      </c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N2" s="5"/>
      <c r="BG2" s="1"/>
      <c r="BH2" s="8"/>
      <c r="BI2" s="8"/>
      <c r="BJ2" s="8"/>
    </row>
    <row r="3" spans="59:62" ht="12.75" customHeight="1" thickBot="1">
      <c r="BG3" s="1"/>
      <c r="BH3" s="8"/>
      <c r="BI3" s="8"/>
      <c r="BJ3" s="8"/>
    </row>
    <row r="4" spans="1:62" ht="12.75" customHeight="1">
      <c r="A4" s="62" t="s">
        <v>6</v>
      </c>
      <c r="B4" s="63"/>
      <c r="C4" s="63"/>
      <c r="D4" s="63"/>
      <c r="E4" s="63"/>
      <c r="F4" s="63"/>
      <c r="G4" s="63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  <c r="W4" s="66" t="s">
        <v>9</v>
      </c>
      <c r="X4" s="63"/>
      <c r="Y4" s="63"/>
      <c r="Z4" s="63"/>
      <c r="AA4" s="63"/>
      <c r="AB4" s="63"/>
      <c r="AC4" s="63"/>
      <c r="AD4" s="63"/>
      <c r="AE4" s="67"/>
      <c r="AF4" s="68"/>
      <c r="AG4" s="68"/>
      <c r="AH4" s="68"/>
      <c r="AI4" s="68"/>
      <c r="AJ4" s="68"/>
      <c r="AK4" s="68"/>
      <c r="AL4" s="68"/>
      <c r="AM4" s="69"/>
      <c r="AN4" s="30"/>
      <c r="AO4" s="22"/>
      <c r="AP4" s="22"/>
      <c r="BG4" s="11"/>
      <c r="BH4" s="12"/>
      <c r="BI4" s="12"/>
      <c r="BJ4" s="12"/>
    </row>
    <row r="5" spans="1:62" ht="12.75">
      <c r="A5" s="70" t="s">
        <v>20</v>
      </c>
      <c r="B5" s="71"/>
      <c r="C5" s="71"/>
      <c r="D5" s="71"/>
      <c r="E5" s="71"/>
      <c r="F5" s="71"/>
      <c r="G5" s="71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3" t="s">
        <v>21</v>
      </c>
      <c r="X5" s="71"/>
      <c r="Y5" s="71"/>
      <c r="Z5" s="71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5"/>
      <c r="AN5" s="30"/>
      <c r="AO5" s="22"/>
      <c r="AP5" s="22"/>
      <c r="BG5" s="11"/>
      <c r="BH5" s="12"/>
      <c r="BI5" s="12"/>
      <c r="BJ5" s="12"/>
    </row>
    <row r="6" spans="1:62" ht="13.5" customHeight="1" thickBot="1">
      <c r="A6" s="76" t="s">
        <v>7</v>
      </c>
      <c r="B6" s="77"/>
      <c r="C6" s="77"/>
      <c r="D6" s="77"/>
      <c r="E6" s="77"/>
      <c r="F6" s="78"/>
      <c r="G6" s="78"/>
      <c r="H6" s="78"/>
      <c r="I6" s="78"/>
      <c r="J6" s="79" t="s">
        <v>5</v>
      </c>
      <c r="K6" s="79"/>
      <c r="L6" s="79"/>
      <c r="M6" s="79"/>
      <c r="N6" s="79"/>
      <c r="O6" s="79"/>
      <c r="P6" s="80" t="s">
        <v>37</v>
      </c>
      <c r="Q6" s="81"/>
      <c r="R6" s="81"/>
      <c r="S6" s="81"/>
      <c r="T6" s="81"/>
      <c r="U6" s="81"/>
      <c r="V6" s="81"/>
      <c r="W6" s="82" t="s">
        <v>8</v>
      </c>
      <c r="X6" s="77"/>
      <c r="Y6" s="77"/>
      <c r="Z6" s="77"/>
      <c r="AA6" s="77"/>
      <c r="AB6" s="77"/>
      <c r="AC6" s="77"/>
      <c r="AD6" s="83"/>
      <c r="AE6" s="83"/>
      <c r="AF6" s="83"/>
      <c r="AG6" s="83"/>
      <c r="AH6" s="83"/>
      <c r="AI6" s="83"/>
      <c r="AJ6" s="83"/>
      <c r="AK6" s="83"/>
      <c r="AL6" s="83"/>
      <c r="AM6" s="84"/>
      <c r="AN6" s="30"/>
      <c r="AO6" s="22"/>
      <c r="AP6" s="22"/>
      <c r="BG6" s="11"/>
      <c r="BH6" s="12"/>
      <c r="BI6" s="12"/>
      <c r="BJ6" s="12"/>
    </row>
    <row r="7" spans="1:62" ht="13.5" thickBot="1">
      <c r="A7" s="85" t="s">
        <v>38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BG7" s="88"/>
      <c r="BH7" s="88"/>
      <c r="BI7" s="88"/>
      <c r="BJ7" s="88"/>
    </row>
    <row r="8" spans="1:39" ht="12.75">
      <c r="A8" s="89" t="s">
        <v>112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1"/>
      <c r="U8" s="92" t="s">
        <v>1</v>
      </c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3"/>
    </row>
    <row r="9" spans="1:39" ht="12.75">
      <c r="A9" s="94"/>
      <c r="B9" s="95"/>
      <c r="C9" s="96" t="s">
        <v>73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8">
        <f>SUM(A9*40.95)</f>
        <v>0</v>
      </c>
      <c r="Q9" s="98"/>
      <c r="R9" s="98"/>
      <c r="S9" s="98"/>
      <c r="T9" s="16"/>
      <c r="U9" s="95"/>
      <c r="V9" s="95"/>
      <c r="W9" s="97" t="s">
        <v>10</v>
      </c>
      <c r="X9" s="97"/>
      <c r="Y9" s="97"/>
      <c r="Z9" s="97"/>
      <c r="AA9" s="97"/>
      <c r="AB9" s="97"/>
      <c r="AC9" s="97"/>
      <c r="AD9" s="97"/>
      <c r="AE9" s="97"/>
      <c r="AF9" s="11"/>
      <c r="AG9" s="11"/>
      <c r="AH9" s="11"/>
      <c r="AI9" s="98">
        <f>SUM(U9*16.8)</f>
        <v>0</v>
      </c>
      <c r="AJ9" s="98"/>
      <c r="AK9" s="98"/>
      <c r="AL9" s="98"/>
      <c r="AM9" s="53"/>
    </row>
    <row r="10" spans="1:69" ht="12.75">
      <c r="A10" s="94"/>
      <c r="B10" s="95"/>
      <c r="C10" s="96" t="s">
        <v>74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8">
        <f>SUM(A10*32.5)</f>
        <v>0</v>
      </c>
      <c r="Q10" s="98"/>
      <c r="R10" s="98"/>
      <c r="S10" s="98"/>
      <c r="T10" s="16"/>
      <c r="U10" s="95"/>
      <c r="V10" s="95"/>
      <c r="W10" s="97" t="s">
        <v>12</v>
      </c>
      <c r="X10" s="97"/>
      <c r="Y10" s="97"/>
      <c r="Z10" s="97"/>
      <c r="AA10" s="97"/>
      <c r="AB10" s="97"/>
      <c r="AC10" s="97"/>
      <c r="AD10" s="97"/>
      <c r="AE10" s="97"/>
      <c r="AF10" s="11"/>
      <c r="AG10" s="11"/>
      <c r="AH10" s="11"/>
      <c r="AI10" s="98">
        <f>SUM(U10*16.8)</f>
        <v>0</v>
      </c>
      <c r="AJ10" s="98"/>
      <c r="AK10" s="98"/>
      <c r="AL10" s="98"/>
      <c r="AM10" s="32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ht="12.75">
      <c r="A11" s="94"/>
      <c r="B11" s="95"/>
      <c r="C11" s="96" t="s">
        <v>75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8">
        <f>SUM(A11*32.5)</f>
        <v>0</v>
      </c>
      <c r="Q11" s="98"/>
      <c r="R11" s="98"/>
      <c r="S11" s="98"/>
      <c r="T11" s="16"/>
      <c r="U11" s="95"/>
      <c r="V11" s="95"/>
      <c r="W11" s="97" t="s">
        <v>11</v>
      </c>
      <c r="X11" s="97"/>
      <c r="Y11" s="97"/>
      <c r="Z11" s="97"/>
      <c r="AA11" s="97"/>
      <c r="AB11" s="97"/>
      <c r="AC11" s="97"/>
      <c r="AD11" s="97"/>
      <c r="AE11" s="97"/>
      <c r="AF11" s="11"/>
      <c r="AG11" s="11"/>
      <c r="AH11" s="11"/>
      <c r="AI11" s="98">
        <f>SUM(U11*13.65)</f>
        <v>0</v>
      </c>
      <c r="AJ11" s="98"/>
      <c r="AK11" s="98"/>
      <c r="AL11" s="98"/>
      <c r="AM11" s="32"/>
      <c r="BC11" s="7"/>
      <c r="BD11" s="7"/>
      <c r="BE11" s="7"/>
      <c r="BF11" s="1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ht="12.75">
      <c r="A12" s="94"/>
      <c r="B12" s="95"/>
      <c r="C12" s="104" t="s">
        <v>76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>
        <f>SUM(A12*27.25)</f>
        <v>0</v>
      </c>
      <c r="Q12" s="106"/>
      <c r="R12" s="106"/>
      <c r="S12" s="106"/>
      <c r="T12" s="19"/>
      <c r="U12" s="95"/>
      <c r="V12" s="95"/>
      <c r="W12" s="97" t="s">
        <v>4</v>
      </c>
      <c r="X12" s="97"/>
      <c r="Y12" s="97"/>
      <c r="Z12" s="97"/>
      <c r="AA12" s="97"/>
      <c r="AB12" s="97"/>
      <c r="AC12" s="97"/>
      <c r="AD12" s="97"/>
      <c r="AE12" s="97"/>
      <c r="AF12" s="11"/>
      <c r="AG12" s="11"/>
      <c r="AH12" s="11"/>
      <c r="AI12" s="98">
        <f>SUM(U12*1.68)</f>
        <v>0</v>
      </c>
      <c r="AJ12" s="98"/>
      <c r="AK12" s="98"/>
      <c r="AL12" s="98"/>
      <c r="AM12" s="32"/>
      <c r="BC12" s="7"/>
      <c r="BD12" s="7"/>
      <c r="BE12" s="7"/>
      <c r="BF12" s="99"/>
      <c r="BG12" s="99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ht="12.75">
      <c r="A13" s="100" t="s">
        <v>113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2"/>
      <c r="U13" s="95"/>
      <c r="V13" s="95"/>
      <c r="W13" s="103" t="s">
        <v>3</v>
      </c>
      <c r="X13" s="103"/>
      <c r="Y13" s="103"/>
      <c r="Z13" s="103"/>
      <c r="AA13" s="103"/>
      <c r="AB13" s="103"/>
      <c r="AC13" s="103"/>
      <c r="AD13" s="103"/>
      <c r="AE13" s="103"/>
      <c r="AF13" s="11"/>
      <c r="AG13" s="11"/>
      <c r="AH13" s="11"/>
      <c r="AI13" s="98">
        <f>SUM(U13*2.73)</f>
        <v>0</v>
      </c>
      <c r="AJ13" s="98"/>
      <c r="AK13" s="98"/>
      <c r="AL13" s="98"/>
      <c r="AM13" s="32"/>
      <c r="BC13" s="7"/>
      <c r="BD13" s="7"/>
      <c r="BE13" s="7"/>
      <c r="BF13" s="7"/>
      <c r="BG13" s="7"/>
      <c r="BH13" s="20"/>
      <c r="BI13" s="20"/>
      <c r="BJ13" s="20"/>
      <c r="BK13" s="88"/>
      <c r="BL13" s="88"/>
      <c r="BM13" s="88"/>
      <c r="BN13" s="88"/>
      <c r="BO13" s="7"/>
      <c r="BP13" s="7"/>
      <c r="BQ13" s="7"/>
    </row>
    <row r="14" spans="1:69" ht="12.75">
      <c r="A14" s="94"/>
      <c r="B14" s="95"/>
      <c r="C14" s="97" t="s">
        <v>39</v>
      </c>
      <c r="D14" s="97"/>
      <c r="E14" s="97"/>
      <c r="F14" s="97"/>
      <c r="G14" s="97"/>
      <c r="H14" s="97"/>
      <c r="I14" s="97"/>
      <c r="J14" s="97"/>
      <c r="K14" s="97"/>
      <c r="L14" s="97"/>
      <c r="M14" s="11"/>
      <c r="N14" s="11"/>
      <c r="O14" s="11"/>
      <c r="P14" s="98">
        <f>SUM(A14*18.65)</f>
        <v>0</v>
      </c>
      <c r="Q14" s="98"/>
      <c r="R14" s="98"/>
      <c r="S14" s="98"/>
      <c r="T14" s="16"/>
      <c r="U14" s="95"/>
      <c r="V14" s="95"/>
      <c r="W14" s="103" t="s">
        <v>100</v>
      </c>
      <c r="X14" s="103"/>
      <c r="Y14" s="103"/>
      <c r="Z14" s="103"/>
      <c r="AA14" s="103"/>
      <c r="AB14" s="103"/>
      <c r="AC14" s="103"/>
      <c r="AD14" s="103"/>
      <c r="AE14" s="103"/>
      <c r="AF14" s="11"/>
      <c r="AG14" s="11"/>
      <c r="AH14" s="11"/>
      <c r="AI14" s="98">
        <f>SUM(U14*1.94)</f>
        <v>0</v>
      </c>
      <c r="AJ14" s="98"/>
      <c r="AK14" s="98"/>
      <c r="AL14" s="98"/>
      <c r="AM14" s="32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ht="12.75">
      <c r="A15" s="94"/>
      <c r="B15" s="95"/>
      <c r="C15" s="97" t="s">
        <v>40</v>
      </c>
      <c r="D15" s="97"/>
      <c r="E15" s="97"/>
      <c r="F15" s="97"/>
      <c r="G15" s="97"/>
      <c r="H15" s="97"/>
      <c r="I15" s="97"/>
      <c r="J15" s="97"/>
      <c r="K15" s="97"/>
      <c r="L15" s="97"/>
      <c r="M15" s="11"/>
      <c r="N15" s="11"/>
      <c r="O15" s="11"/>
      <c r="P15" s="98">
        <f>SUM(A15*10.75)</f>
        <v>0</v>
      </c>
      <c r="Q15" s="98"/>
      <c r="R15" s="98"/>
      <c r="S15" s="98"/>
      <c r="T15" s="16"/>
      <c r="U15" s="95"/>
      <c r="V15" s="95"/>
      <c r="W15" s="103" t="s">
        <v>2</v>
      </c>
      <c r="X15" s="103"/>
      <c r="Y15" s="103"/>
      <c r="Z15" s="103"/>
      <c r="AA15" s="103"/>
      <c r="AB15" s="103"/>
      <c r="AC15" s="103"/>
      <c r="AD15" s="103"/>
      <c r="AE15" s="103"/>
      <c r="AF15" s="11"/>
      <c r="AG15" s="11"/>
      <c r="AH15" s="11"/>
      <c r="AI15" s="98">
        <f>SUM(U15*2.7)</f>
        <v>0</v>
      </c>
      <c r="AJ15" s="98"/>
      <c r="AK15" s="98"/>
      <c r="AL15" s="98"/>
      <c r="AM15" s="32"/>
      <c r="BC15" s="7"/>
      <c r="BD15" s="7"/>
      <c r="BE15" s="7"/>
      <c r="BF15" s="99"/>
      <c r="BG15" s="99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ht="12.75">
      <c r="A16" s="94"/>
      <c r="B16" s="95"/>
      <c r="C16" s="96" t="s">
        <v>41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11"/>
      <c r="P16" s="98">
        <f>SUM(A16*9.35)</f>
        <v>0</v>
      </c>
      <c r="Q16" s="98"/>
      <c r="R16" s="98"/>
      <c r="S16" s="98"/>
      <c r="T16" s="16"/>
      <c r="U16" s="95"/>
      <c r="V16" s="95"/>
      <c r="W16" s="103" t="s">
        <v>101</v>
      </c>
      <c r="X16" s="103"/>
      <c r="Y16" s="103"/>
      <c r="Z16" s="103"/>
      <c r="AA16" s="103"/>
      <c r="AB16" s="103"/>
      <c r="AC16" s="103"/>
      <c r="AD16" s="103"/>
      <c r="AE16" s="103"/>
      <c r="AF16" s="11"/>
      <c r="AG16" s="11"/>
      <c r="AH16" s="11"/>
      <c r="AI16" s="98">
        <f>SUM(U16*1.42)</f>
        <v>0</v>
      </c>
      <c r="AJ16" s="98"/>
      <c r="AK16" s="98"/>
      <c r="AL16" s="98"/>
      <c r="AM16" s="32"/>
      <c r="BC16" s="7"/>
      <c r="BD16" s="7"/>
      <c r="BE16" s="7"/>
      <c r="BF16" s="7"/>
      <c r="BG16" s="7"/>
      <c r="BH16" s="20"/>
      <c r="BI16" s="20"/>
      <c r="BJ16" s="20"/>
      <c r="BK16" s="88"/>
      <c r="BL16" s="88"/>
      <c r="BM16" s="88"/>
      <c r="BN16" s="88"/>
      <c r="BO16" s="7"/>
      <c r="BP16" s="7"/>
      <c r="BQ16" s="7"/>
    </row>
    <row r="17" spans="1:69" ht="12.75">
      <c r="A17" s="107"/>
      <c r="B17" s="108"/>
      <c r="C17" s="96" t="s">
        <v>42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1"/>
      <c r="O17" s="11"/>
      <c r="P17" s="98">
        <f>SUM(A17*9.35)</f>
        <v>0</v>
      </c>
      <c r="Q17" s="98"/>
      <c r="R17" s="98"/>
      <c r="S17" s="98"/>
      <c r="T17" s="16"/>
      <c r="U17" s="109"/>
      <c r="V17" s="108"/>
      <c r="W17" s="110" t="s">
        <v>102</v>
      </c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98">
        <f>SUM(U17*2.47)</f>
        <v>0</v>
      </c>
      <c r="AJ17" s="98"/>
      <c r="AK17" s="98"/>
      <c r="AL17" s="98"/>
      <c r="AM17" s="32"/>
      <c r="BC17" s="7"/>
      <c r="BD17" s="7"/>
      <c r="BE17" s="7"/>
      <c r="BF17" s="7"/>
      <c r="BG17" s="7"/>
      <c r="BH17" s="20"/>
      <c r="BI17" s="20"/>
      <c r="BJ17" s="20"/>
      <c r="BK17" s="14"/>
      <c r="BL17" s="14"/>
      <c r="BM17" s="14"/>
      <c r="BN17" s="14"/>
      <c r="BO17" s="7"/>
      <c r="BP17" s="7"/>
      <c r="BQ17" s="7"/>
    </row>
    <row r="18" spans="1:69" ht="12.75">
      <c r="A18" s="94"/>
      <c r="B18" s="95"/>
      <c r="C18" s="105" t="s">
        <v>43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8"/>
      <c r="N18" s="18"/>
      <c r="O18" s="18"/>
      <c r="P18" s="106">
        <f>SUM(A18*7.25)</f>
        <v>0</v>
      </c>
      <c r="Q18" s="106"/>
      <c r="R18" s="106"/>
      <c r="S18" s="106"/>
      <c r="T18" s="19"/>
      <c r="U18" s="95"/>
      <c r="V18" s="95"/>
      <c r="W18" s="110" t="s">
        <v>138</v>
      </c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98">
        <f>SUM(U18*2.85)</f>
        <v>0</v>
      </c>
      <c r="AJ18" s="98"/>
      <c r="AK18" s="98"/>
      <c r="AL18" s="98"/>
      <c r="AM18" s="32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ht="12.75">
      <c r="A19" s="100" t="s">
        <v>52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2"/>
      <c r="U19" s="95"/>
      <c r="V19" s="95"/>
      <c r="W19" s="96" t="s">
        <v>103</v>
      </c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8">
        <f>SUM(U19*2.21)</f>
        <v>0</v>
      </c>
      <c r="AJ19" s="98"/>
      <c r="AK19" s="98"/>
      <c r="AL19" s="98"/>
      <c r="AM19" s="32"/>
      <c r="BC19" s="7"/>
      <c r="BD19" s="7"/>
      <c r="BE19" s="7"/>
      <c r="BF19" s="99"/>
      <c r="BG19" s="99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ht="12.75">
      <c r="A20" s="94"/>
      <c r="B20" s="95"/>
      <c r="C20" s="96" t="s">
        <v>44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11"/>
      <c r="P20" s="98">
        <f>SUM(A20*2.73)</f>
        <v>0</v>
      </c>
      <c r="Q20" s="98"/>
      <c r="R20" s="98"/>
      <c r="S20" s="98"/>
      <c r="T20" s="16"/>
      <c r="U20" s="95"/>
      <c r="V20" s="95"/>
      <c r="W20" s="96" t="s">
        <v>104</v>
      </c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8">
        <f>SUM(U20*2.21)</f>
        <v>0</v>
      </c>
      <c r="AJ20" s="98"/>
      <c r="AK20" s="98"/>
      <c r="AL20" s="98"/>
      <c r="AM20" s="32"/>
      <c r="BC20" s="7"/>
      <c r="BD20" s="7"/>
      <c r="BE20" s="7"/>
      <c r="BF20" s="7"/>
      <c r="BG20" s="7"/>
      <c r="BH20" s="20"/>
      <c r="BI20" s="20"/>
      <c r="BJ20" s="20"/>
      <c r="BK20" s="88"/>
      <c r="BL20" s="88"/>
      <c r="BM20" s="88"/>
      <c r="BN20" s="88"/>
      <c r="BO20" s="7"/>
      <c r="BP20" s="7"/>
      <c r="BQ20" s="7"/>
    </row>
    <row r="21" spans="1:69" ht="12.75">
      <c r="A21" s="94"/>
      <c r="B21" s="95"/>
      <c r="C21" s="7" t="s">
        <v>45</v>
      </c>
      <c r="D21" s="7"/>
      <c r="E21" s="7"/>
      <c r="F21" s="7"/>
      <c r="G21" s="7"/>
      <c r="H21" s="7"/>
      <c r="I21" s="7"/>
      <c r="J21" s="7"/>
      <c r="K21" s="7"/>
      <c r="L21" s="7"/>
      <c r="M21" s="11"/>
      <c r="N21" s="11"/>
      <c r="O21" s="11"/>
      <c r="P21" s="98">
        <f>SUM(A21*3.94)</f>
        <v>0</v>
      </c>
      <c r="Q21" s="98"/>
      <c r="R21" s="98"/>
      <c r="S21" s="98"/>
      <c r="T21" s="16"/>
      <c r="U21" s="95"/>
      <c r="V21" s="95"/>
      <c r="W21" s="110" t="s">
        <v>105</v>
      </c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98">
        <f>SUM(U21*18.9)</f>
        <v>0</v>
      </c>
      <c r="AJ21" s="98"/>
      <c r="AK21" s="98"/>
      <c r="AL21" s="98"/>
      <c r="AM21" s="32"/>
      <c r="BC21" s="7"/>
      <c r="BD21" s="7"/>
      <c r="BE21" s="7"/>
      <c r="BF21" s="21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ht="12.75">
      <c r="A22" s="94"/>
      <c r="B22" s="95"/>
      <c r="C22" s="97" t="s">
        <v>46</v>
      </c>
      <c r="D22" s="97"/>
      <c r="E22" s="97"/>
      <c r="F22" s="97"/>
      <c r="G22" s="97"/>
      <c r="H22" s="97"/>
      <c r="I22" s="97"/>
      <c r="J22" s="97"/>
      <c r="K22" s="97"/>
      <c r="L22" s="97"/>
      <c r="M22" s="11"/>
      <c r="N22" s="11"/>
      <c r="O22" s="11"/>
      <c r="P22" s="98">
        <f>SUM(A22*1.89)</f>
        <v>0</v>
      </c>
      <c r="Q22" s="98"/>
      <c r="R22" s="98"/>
      <c r="S22" s="98"/>
      <c r="T22" s="16"/>
      <c r="U22" s="95"/>
      <c r="V22" s="95"/>
      <c r="W22" s="110" t="s">
        <v>106</v>
      </c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98">
        <f>SUM(U22*21)</f>
        <v>0</v>
      </c>
      <c r="AJ22" s="98"/>
      <c r="AK22" s="98"/>
      <c r="AL22" s="98"/>
      <c r="AM22" s="32"/>
      <c r="BC22" s="7"/>
      <c r="BD22" s="7"/>
      <c r="BE22" s="7"/>
      <c r="BF22" s="99"/>
      <c r="BG22" s="99"/>
      <c r="BH22" s="7"/>
      <c r="BI22" s="7"/>
      <c r="BJ22" s="7"/>
      <c r="BK22" s="88"/>
      <c r="BL22" s="88"/>
      <c r="BM22" s="88"/>
      <c r="BN22" s="88"/>
      <c r="BO22" s="7"/>
      <c r="BP22" s="7"/>
      <c r="BQ22" s="7"/>
    </row>
    <row r="23" spans="1:69" ht="12.75">
      <c r="A23" s="94"/>
      <c r="B23" s="95"/>
      <c r="C23" s="97" t="s">
        <v>35</v>
      </c>
      <c r="D23" s="97"/>
      <c r="E23" s="97"/>
      <c r="F23" s="97"/>
      <c r="G23" s="97"/>
      <c r="H23" s="97"/>
      <c r="I23" s="97"/>
      <c r="J23" s="97"/>
      <c r="K23" s="97"/>
      <c r="L23" s="97"/>
      <c r="M23" s="11"/>
      <c r="N23" s="11"/>
      <c r="O23" s="11"/>
      <c r="P23" s="98">
        <f>SUM(A23*2.25)</f>
        <v>0</v>
      </c>
      <c r="Q23" s="98"/>
      <c r="R23" s="98"/>
      <c r="S23" s="98"/>
      <c r="T23" s="16"/>
      <c r="U23" s="111" t="s">
        <v>134</v>
      </c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12"/>
      <c r="BC23" s="7"/>
      <c r="BD23" s="7"/>
      <c r="BE23" s="7"/>
      <c r="BF23" s="99"/>
      <c r="BG23" s="99"/>
      <c r="BH23" s="7"/>
      <c r="BI23" s="7"/>
      <c r="BJ23" s="7"/>
      <c r="BK23" s="88"/>
      <c r="BL23" s="88"/>
      <c r="BM23" s="88"/>
      <c r="BN23" s="88"/>
      <c r="BO23" s="7"/>
      <c r="BP23" s="7"/>
      <c r="BQ23" s="7"/>
    </row>
    <row r="24" spans="1:69" ht="12.75">
      <c r="A24" s="94"/>
      <c r="B24" s="95"/>
      <c r="C24" s="96" t="s">
        <v>47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8">
        <f>SUM(A24*3.3)</f>
        <v>0</v>
      </c>
      <c r="Q24" s="98"/>
      <c r="R24" s="98"/>
      <c r="S24" s="98"/>
      <c r="T24" s="16"/>
      <c r="U24" s="95"/>
      <c r="V24" s="95"/>
      <c r="W24" s="96" t="s">
        <v>90</v>
      </c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8">
        <f>SUM(U24*34.65)</f>
        <v>0</v>
      </c>
      <c r="AJ24" s="98"/>
      <c r="AK24" s="98"/>
      <c r="AL24" s="98"/>
      <c r="AM24" s="32"/>
      <c r="BC24" s="7"/>
      <c r="BD24" s="7"/>
      <c r="BE24" s="7"/>
      <c r="BF24" s="99"/>
      <c r="BG24" s="99"/>
      <c r="BH24" s="7"/>
      <c r="BI24" s="7"/>
      <c r="BJ24" s="7"/>
      <c r="BK24" s="88"/>
      <c r="BL24" s="88"/>
      <c r="BM24" s="88"/>
      <c r="BN24" s="88"/>
      <c r="BO24" s="7"/>
      <c r="BP24" s="7"/>
      <c r="BQ24" s="7"/>
    </row>
    <row r="25" spans="1:69" ht="12.75">
      <c r="A25" s="94"/>
      <c r="B25" s="95"/>
      <c r="C25" s="103" t="s">
        <v>109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1"/>
      <c r="N25" s="11"/>
      <c r="O25" s="11"/>
      <c r="P25" s="98">
        <f>SUM(A25*1.94)</f>
        <v>0</v>
      </c>
      <c r="Q25" s="98"/>
      <c r="R25" s="98"/>
      <c r="S25" s="98"/>
      <c r="T25" s="16"/>
      <c r="U25" s="109"/>
      <c r="V25" s="108"/>
      <c r="W25" s="96" t="s">
        <v>91</v>
      </c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8">
        <f>SUM(U25*39.9)</f>
        <v>0</v>
      </c>
      <c r="AJ25" s="98"/>
      <c r="AK25" s="98"/>
      <c r="AL25" s="98"/>
      <c r="AM25" s="32"/>
      <c r="BC25" s="7"/>
      <c r="BD25" s="7"/>
      <c r="BE25" s="7"/>
      <c r="BF25" s="33"/>
      <c r="BG25" s="33"/>
      <c r="BH25" s="7"/>
      <c r="BI25" s="7"/>
      <c r="BJ25" s="7"/>
      <c r="BK25" s="14"/>
      <c r="BL25" s="14"/>
      <c r="BM25" s="14"/>
      <c r="BN25" s="14"/>
      <c r="BO25" s="7"/>
      <c r="BP25" s="7"/>
      <c r="BQ25" s="7"/>
    </row>
    <row r="26" spans="1:69" ht="12.75">
      <c r="A26" s="107"/>
      <c r="B26" s="108"/>
      <c r="C26" s="96" t="s">
        <v>48</v>
      </c>
      <c r="D26" s="97"/>
      <c r="E26" s="97"/>
      <c r="F26" s="97"/>
      <c r="G26" s="97"/>
      <c r="H26" s="97"/>
      <c r="I26" s="97"/>
      <c r="J26" s="97"/>
      <c r="K26" s="97"/>
      <c r="L26" s="97"/>
      <c r="M26" s="11"/>
      <c r="N26" s="11"/>
      <c r="O26" s="11"/>
      <c r="P26" s="98">
        <f>SUM(A26*1.79)</f>
        <v>0</v>
      </c>
      <c r="Q26" s="98"/>
      <c r="R26" s="98"/>
      <c r="S26" s="98"/>
      <c r="T26" s="16"/>
      <c r="U26" s="109"/>
      <c r="V26" s="108"/>
      <c r="W26" s="96" t="s">
        <v>92</v>
      </c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8">
        <f>SUM(U26*29.4)</f>
        <v>0</v>
      </c>
      <c r="AJ26" s="98"/>
      <c r="AK26" s="98"/>
      <c r="AL26" s="98"/>
      <c r="AM26" s="32"/>
      <c r="BC26" s="7"/>
      <c r="BD26" s="7"/>
      <c r="BE26" s="7"/>
      <c r="BF26" s="33"/>
      <c r="BG26" s="33"/>
      <c r="BH26" s="7"/>
      <c r="BI26" s="7"/>
      <c r="BJ26" s="7"/>
      <c r="BK26" s="14"/>
      <c r="BL26" s="14"/>
      <c r="BM26" s="14"/>
      <c r="BN26" s="14"/>
      <c r="BO26" s="7"/>
      <c r="BP26" s="7"/>
      <c r="BQ26" s="7"/>
    </row>
    <row r="27" spans="1:69" ht="12.75">
      <c r="A27" s="107"/>
      <c r="B27" s="108"/>
      <c r="C27" s="110" t="s">
        <v>49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1"/>
      <c r="P27" s="98">
        <f>SUM(A27*2.1)</f>
        <v>0</v>
      </c>
      <c r="Q27" s="98"/>
      <c r="R27" s="98"/>
      <c r="S27" s="98"/>
      <c r="T27" s="16"/>
      <c r="U27" s="109"/>
      <c r="V27" s="108"/>
      <c r="W27" s="96" t="s">
        <v>93</v>
      </c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8">
        <f>SUM(U27*46.2)</f>
        <v>0</v>
      </c>
      <c r="AJ27" s="98"/>
      <c r="AK27" s="98"/>
      <c r="AL27" s="98"/>
      <c r="AM27" s="32"/>
      <c r="BC27" s="7"/>
      <c r="BD27" s="7"/>
      <c r="BE27" s="7"/>
      <c r="BF27" s="33"/>
      <c r="BG27" s="33"/>
      <c r="BH27" s="7"/>
      <c r="BI27" s="7"/>
      <c r="BJ27" s="7"/>
      <c r="BK27" s="14"/>
      <c r="BL27" s="14"/>
      <c r="BM27" s="14"/>
      <c r="BN27" s="14"/>
      <c r="BO27" s="7"/>
      <c r="BP27" s="7"/>
      <c r="BQ27" s="7"/>
    </row>
    <row r="28" spans="1:69" ht="12.75">
      <c r="A28" s="107"/>
      <c r="B28" s="108"/>
      <c r="C28" s="110" t="s">
        <v>50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1"/>
      <c r="P28" s="98">
        <f>SUM(A28*2.42)</f>
        <v>0</v>
      </c>
      <c r="Q28" s="98"/>
      <c r="R28" s="98"/>
      <c r="S28" s="98"/>
      <c r="T28" s="16"/>
      <c r="U28" s="109"/>
      <c r="V28" s="108"/>
      <c r="W28" s="96" t="s">
        <v>94</v>
      </c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8">
        <f>SUM(U28*25.2)</f>
        <v>0</v>
      </c>
      <c r="AJ28" s="98"/>
      <c r="AK28" s="98"/>
      <c r="AL28" s="98"/>
      <c r="AM28" s="32"/>
      <c r="BC28" s="7"/>
      <c r="BD28" s="7"/>
      <c r="BE28" s="7"/>
      <c r="BF28" s="33"/>
      <c r="BG28" s="33"/>
      <c r="BH28" s="7"/>
      <c r="BI28" s="7"/>
      <c r="BJ28" s="7"/>
      <c r="BK28" s="14"/>
      <c r="BL28" s="14"/>
      <c r="BM28" s="14"/>
      <c r="BN28" s="14"/>
      <c r="BO28" s="7"/>
      <c r="BP28" s="7"/>
      <c r="BQ28" s="7"/>
    </row>
    <row r="29" spans="1:69" ht="12.75">
      <c r="A29" s="94"/>
      <c r="B29" s="95"/>
      <c r="C29" s="110" t="s">
        <v>51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1"/>
      <c r="P29" s="98">
        <f>SUM(A29*2.94)</f>
        <v>0</v>
      </c>
      <c r="Q29" s="98"/>
      <c r="R29" s="98"/>
      <c r="S29" s="98"/>
      <c r="T29" s="16"/>
      <c r="U29" s="109"/>
      <c r="V29" s="108"/>
      <c r="W29" s="96" t="s">
        <v>95</v>
      </c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8">
        <f>SUM(U29*33.6)</f>
        <v>0</v>
      </c>
      <c r="AJ29" s="98"/>
      <c r="AK29" s="98"/>
      <c r="AL29" s="98"/>
      <c r="AM29" s="32"/>
      <c r="BC29" s="7"/>
      <c r="BD29" s="7"/>
      <c r="BE29" s="7"/>
      <c r="BF29" s="33"/>
      <c r="BG29" s="33"/>
      <c r="BH29" s="7"/>
      <c r="BI29" s="7"/>
      <c r="BJ29" s="7"/>
      <c r="BK29" s="14"/>
      <c r="BL29" s="14"/>
      <c r="BM29" s="14"/>
      <c r="BN29" s="14"/>
      <c r="BO29" s="7"/>
      <c r="BP29" s="7"/>
      <c r="BQ29" s="7"/>
    </row>
    <row r="30" spans="1:69" ht="12.75">
      <c r="A30" s="94"/>
      <c r="B30" s="95"/>
      <c r="C30" s="110" t="s">
        <v>53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1"/>
      <c r="P30" s="98">
        <f>SUM(A30*1.85)</f>
        <v>0</v>
      </c>
      <c r="Q30" s="98"/>
      <c r="R30" s="98"/>
      <c r="S30" s="98"/>
      <c r="T30" s="16"/>
      <c r="U30" s="95"/>
      <c r="V30" s="95"/>
      <c r="W30" s="96" t="s">
        <v>96</v>
      </c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8">
        <f>SUM(U30*18.9)</f>
        <v>0</v>
      </c>
      <c r="AJ30" s="98"/>
      <c r="AK30" s="98"/>
      <c r="AL30" s="98"/>
      <c r="AM30" s="32"/>
      <c r="BC30" s="7"/>
      <c r="BD30" s="7"/>
      <c r="BE30" s="7"/>
      <c r="BF30" s="33"/>
      <c r="BG30" s="33"/>
      <c r="BH30" s="7"/>
      <c r="BI30" s="7"/>
      <c r="BJ30" s="7"/>
      <c r="BK30" s="14"/>
      <c r="BL30" s="14"/>
      <c r="BM30" s="14"/>
      <c r="BN30" s="14"/>
      <c r="BO30" s="7"/>
      <c r="BP30" s="7"/>
      <c r="BQ30" s="7"/>
    </row>
    <row r="31" spans="1:69" ht="12.75">
      <c r="A31" s="94"/>
      <c r="B31" s="95"/>
      <c r="C31" s="110" t="s">
        <v>54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98">
        <f>SUM(A31*1.85)</f>
        <v>0</v>
      </c>
      <c r="Q31" s="98"/>
      <c r="R31" s="98"/>
      <c r="S31" s="98"/>
      <c r="T31" s="16"/>
      <c r="U31" s="95"/>
      <c r="V31" s="95"/>
      <c r="W31" s="96" t="s">
        <v>108</v>
      </c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8">
        <f>SUM(U31*28)</f>
        <v>0</v>
      </c>
      <c r="AJ31" s="98"/>
      <c r="AK31" s="98"/>
      <c r="AL31" s="98"/>
      <c r="AM31" s="32"/>
      <c r="BC31" s="7"/>
      <c r="BD31" s="7"/>
      <c r="BE31" s="7"/>
      <c r="BF31" s="33"/>
      <c r="BG31" s="33"/>
      <c r="BH31" s="7"/>
      <c r="BI31" s="7"/>
      <c r="BJ31" s="7"/>
      <c r="BK31" s="14"/>
      <c r="BL31" s="14"/>
      <c r="BM31" s="14"/>
      <c r="BN31" s="14"/>
      <c r="BO31" s="7"/>
      <c r="BP31" s="7"/>
      <c r="BQ31" s="7"/>
    </row>
    <row r="32" spans="1:69" ht="12.75">
      <c r="A32" s="94"/>
      <c r="B32" s="95"/>
      <c r="C32" s="105" t="s">
        <v>55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8"/>
      <c r="N32" s="18"/>
      <c r="O32" s="18"/>
      <c r="P32" s="106">
        <f>SUM(A32*1.85)</f>
        <v>0</v>
      </c>
      <c r="Q32" s="106"/>
      <c r="R32" s="106"/>
      <c r="S32" s="106"/>
      <c r="T32" s="19"/>
      <c r="U32" s="95"/>
      <c r="V32" s="95"/>
      <c r="W32" s="96" t="s">
        <v>107</v>
      </c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>
        <f>SUM(U32*33.65)</f>
        <v>0</v>
      </c>
      <c r="AJ32" s="98"/>
      <c r="AK32" s="98"/>
      <c r="AL32" s="98"/>
      <c r="AM32" s="32"/>
      <c r="BE32" s="7"/>
      <c r="BF32" s="33"/>
      <c r="BG32" s="33"/>
      <c r="BH32" s="7"/>
      <c r="BI32" s="7"/>
      <c r="BJ32" s="7"/>
      <c r="BK32" s="14"/>
      <c r="BL32" s="14"/>
      <c r="BM32" s="14"/>
      <c r="BN32" s="14"/>
      <c r="BO32" s="7"/>
      <c r="BP32" s="7"/>
      <c r="BQ32" s="7"/>
    </row>
    <row r="33" spans="1:68" ht="12.75">
      <c r="A33" s="100" t="s">
        <v>86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95"/>
      <c r="V33" s="95"/>
      <c r="W33" s="96" t="s">
        <v>97</v>
      </c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8">
        <f>SUM(U33*37.95)</f>
        <v>0</v>
      </c>
      <c r="AJ33" s="98"/>
      <c r="AK33" s="98"/>
      <c r="AL33" s="98"/>
      <c r="AM33" s="32"/>
      <c r="BD33" s="23"/>
      <c r="BE33" s="11"/>
      <c r="BF33" s="33"/>
      <c r="BG33" s="33"/>
      <c r="BH33" s="7"/>
      <c r="BI33" s="7"/>
      <c r="BJ33" s="7"/>
      <c r="BK33" s="14"/>
      <c r="BL33" s="14"/>
      <c r="BM33" s="14"/>
      <c r="BN33" s="14"/>
      <c r="BO33" s="7"/>
      <c r="BP33" s="7"/>
    </row>
    <row r="34" spans="1:68" ht="12.75">
      <c r="A34" s="94"/>
      <c r="B34" s="95"/>
      <c r="C34" s="97" t="s">
        <v>119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8">
        <f>SUM(A34*39.9)</f>
        <v>0</v>
      </c>
      <c r="Q34" s="98"/>
      <c r="R34" s="98"/>
      <c r="S34" s="98"/>
      <c r="T34" s="16"/>
      <c r="U34" s="95"/>
      <c r="V34" s="95"/>
      <c r="W34" s="96" t="s">
        <v>98</v>
      </c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8">
        <f>SUM(U34*25)</f>
        <v>0</v>
      </c>
      <c r="AJ34" s="98"/>
      <c r="AK34" s="98"/>
      <c r="AL34" s="98"/>
      <c r="AM34" s="32"/>
      <c r="AY34" s="99"/>
      <c r="AZ34" s="99"/>
      <c r="BA34" s="13"/>
      <c r="BB34" s="13"/>
      <c r="BC34" s="13"/>
      <c r="BD34" s="13"/>
      <c r="BE34" s="11"/>
      <c r="BF34" s="33"/>
      <c r="BG34" s="33"/>
      <c r="BH34" s="7"/>
      <c r="BI34" s="7"/>
      <c r="BJ34" s="7"/>
      <c r="BK34" s="14"/>
      <c r="BL34" s="14"/>
      <c r="BM34" s="14"/>
      <c r="BN34" s="14"/>
      <c r="BO34" s="14"/>
      <c r="BP34" s="7"/>
    </row>
    <row r="35" spans="1:68" ht="12.75">
      <c r="A35" s="94"/>
      <c r="B35" s="95"/>
      <c r="C35" s="97" t="s">
        <v>118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8">
        <f>SUM(A35*39.9)</f>
        <v>0</v>
      </c>
      <c r="Q35" s="98"/>
      <c r="R35" s="98"/>
      <c r="S35" s="98"/>
      <c r="T35" s="16"/>
      <c r="U35" s="95"/>
      <c r="V35" s="95"/>
      <c r="W35" s="96" t="s">
        <v>99</v>
      </c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106">
        <f>SUM(U35*25)</f>
        <v>0</v>
      </c>
      <c r="AJ35" s="106"/>
      <c r="AK35" s="106"/>
      <c r="AL35" s="106"/>
      <c r="AM35" s="54"/>
      <c r="AY35" s="99"/>
      <c r="AZ35" s="99"/>
      <c r="BA35" s="13"/>
      <c r="BB35" s="13"/>
      <c r="BC35" s="13"/>
      <c r="BD35" s="13"/>
      <c r="BE35" s="11"/>
      <c r="BF35" s="33"/>
      <c r="BG35" s="33"/>
      <c r="BH35" s="7"/>
      <c r="BI35" s="7"/>
      <c r="BJ35" s="7"/>
      <c r="BK35" s="14"/>
      <c r="BL35" s="14"/>
      <c r="BM35" s="14"/>
      <c r="BN35" s="14"/>
      <c r="BO35" s="14"/>
      <c r="BP35" s="7"/>
    </row>
    <row r="36" spans="1:68" ht="12.75">
      <c r="A36" s="94"/>
      <c r="B36" s="95"/>
      <c r="C36" s="97" t="s">
        <v>135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>
        <f>SUM(A36*39.9)</f>
        <v>0</v>
      </c>
      <c r="Q36" s="98"/>
      <c r="R36" s="98"/>
      <c r="S36" s="98"/>
      <c r="T36" s="16"/>
      <c r="U36" s="111" t="s">
        <v>115</v>
      </c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12"/>
      <c r="AY36" s="99"/>
      <c r="AZ36" s="99"/>
      <c r="BA36" s="13"/>
      <c r="BB36" s="13"/>
      <c r="BC36" s="13"/>
      <c r="BD36" s="13"/>
      <c r="BE36" s="13"/>
      <c r="BF36" s="7"/>
      <c r="BG36" s="24"/>
      <c r="BH36" s="24"/>
      <c r="BI36" s="24"/>
      <c r="BJ36" s="7"/>
      <c r="BK36" s="7"/>
      <c r="BL36" s="88"/>
      <c r="BM36" s="88"/>
      <c r="BN36" s="88"/>
      <c r="BO36" s="88"/>
      <c r="BP36" s="7"/>
    </row>
    <row r="37" spans="1:39" ht="12.75">
      <c r="A37" s="94"/>
      <c r="B37" s="95"/>
      <c r="C37" s="97" t="s">
        <v>136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8">
        <f>SUM(A37*39.9)</f>
        <v>0</v>
      </c>
      <c r="Q37" s="98"/>
      <c r="R37" s="98"/>
      <c r="S37" s="98"/>
      <c r="T37" s="11"/>
      <c r="U37" s="95"/>
      <c r="V37" s="95"/>
      <c r="W37" s="96" t="s">
        <v>56</v>
      </c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8">
        <f>SUM(U37*18.85)</f>
        <v>0</v>
      </c>
      <c r="AJ37" s="98"/>
      <c r="AK37" s="98"/>
      <c r="AL37" s="98"/>
      <c r="AM37" s="32"/>
    </row>
    <row r="38" spans="1:68" ht="12.75">
      <c r="A38" s="94"/>
      <c r="B38" s="95"/>
      <c r="C38" s="97" t="s">
        <v>120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8">
        <f>SUM(A38*44.05)</f>
        <v>0</v>
      </c>
      <c r="Q38" s="98"/>
      <c r="R38" s="98"/>
      <c r="S38" s="98"/>
      <c r="T38" s="11"/>
      <c r="U38" s="95"/>
      <c r="V38" s="95"/>
      <c r="W38" s="96" t="s">
        <v>57</v>
      </c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>
        <f>SUM(U38*16.28)</f>
        <v>0</v>
      </c>
      <c r="AJ38" s="98"/>
      <c r="AK38" s="98"/>
      <c r="AL38" s="98"/>
      <c r="AM38" s="32"/>
      <c r="AY38" s="99"/>
      <c r="AZ38" s="99"/>
      <c r="BA38" s="13"/>
      <c r="BB38" s="13"/>
      <c r="BC38" s="13"/>
      <c r="BD38" s="13"/>
      <c r="BE38" s="13"/>
      <c r="BF38" s="13"/>
      <c r="BG38" s="20"/>
      <c r="BH38" s="20"/>
      <c r="BI38" s="20"/>
      <c r="BJ38" s="7"/>
      <c r="BK38" s="7"/>
      <c r="BL38" s="88"/>
      <c r="BM38" s="88"/>
      <c r="BN38" s="88"/>
      <c r="BO38" s="88"/>
      <c r="BP38" s="7"/>
    </row>
    <row r="39" spans="1:68" ht="12.75">
      <c r="A39" s="94"/>
      <c r="B39" s="95"/>
      <c r="C39" s="97" t="s">
        <v>121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8">
        <f>SUM(A39*59.8)</f>
        <v>0</v>
      </c>
      <c r="Q39" s="98"/>
      <c r="R39" s="98"/>
      <c r="S39" s="98"/>
      <c r="T39" s="11"/>
      <c r="U39" s="95"/>
      <c r="V39" s="95"/>
      <c r="W39" s="96" t="s">
        <v>58</v>
      </c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8">
        <f>SUM(U39*13.6)</f>
        <v>0</v>
      </c>
      <c r="AJ39" s="98"/>
      <c r="AK39" s="98"/>
      <c r="AL39" s="98"/>
      <c r="AM39" s="32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</row>
    <row r="40" spans="1:39" ht="12.75">
      <c r="A40" s="94"/>
      <c r="B40" s="95"/>
      <c r="C40" s="97" t="s">
        <v>122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8">
        <f>SUM(A40*76.6)</f>
        <v>0</v>
      </c>
      <c r="Q40" s="98"/>
      <c r="R40" s="98"/>
      <c r="S40" s="98"/>
      <c r="T40" s="11"/>
      <c r="U40" s="95"/>
      <c r="V40" s="95"/>
      <c r="W40" s="97" t="s">
        <v>111</v>
      </c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8">
        <f>SUM(U40*11.5)</f>
        <v>0</v>
      </c>
      <c r="AJ40" s="98"/>
      <c r="AK40" s="98"/>
      <c r="AL40" s="98"/>
      <c r="AM40" s="32"/>
    </row>
    <row r="41" spans="1:39" ht="12.75">
      <c r="A41" s="94"/>
      <c r="B41" s="95"/>
      <c r="C41" s="97" t="s">
        <v>123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8">
        <f>SUM(A41*54.55)</f>
        <v>0</v>
      </c>
      <c r="Q41" s="98"/>
      <c r="R41" s="98"/>
      <c r="S41" s="98"/>
      <c r="T41" s="11"/>
      <c r="U41" s="95"/>
      <c r="V41" s="95"/>
      <c r="W41" s="96" t="s">
        <v>59</v>
      </c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8">
        <f>SUM(U41*10.48)</f>
        <v>0</v>
      </c>
      <c r="AJ41" s="98"/>
      <c r="AK41" s="98"/>
      <c r="AL41" s="98"/>
      <c r="AM41" s="32"/>
    </row>
    <row r="42" spans="1:39" ht="12.75">
      <c r="A42" s="94"/>
      <c r="B42" s="95"/>
      <c r="C42" s="97" t="s">
        <v>124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8">
        <f>SUM(A42*71.35)</f>
        <v>0</v>
      </c>
      <c r="Q42" s="98"/>
      <c r="R42" s="98"/>
      <c r="S42" s="98"/>
      <c r="T42" s="11"/>
      <c r="U42" s="95"/>
      <c r="V42" s="95"/>
      <c r="W42" s="96" t="s">
        <v>14</v>
      </c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8">
        <f>SUM(U42*9.4)</f>
        <v>0</v>
      </c>
      <c r="AJ42" s="98"/>
      <c r="AK42" s="98"/>
      <c r="AL42" s="98"/>
      <c r="AM42" s="32"/>
    </row>
    <row r="43" spans="1:39" ht="12.75">
      <c r="A43" s="94"/>
      <c r="B43" s="95"/>
      <c r="C43" s="97" t="s">
        <v>125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8">
        <f>SUM(A43*93.4)</f>
        <v>0</v>
      </c>
      <c r="Q43" s="98"/>
      <c r="R43" s="98"/>
      <c r="S43" s="98"/>
      <c r="T43" s="11"/>
      <c r="U43" s="113"/>
      <c r="V43" s="114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6"/>
      <c r="AJ43" s="116"/>
      <c r="AK43" s="116"/>
      <c r="AL43" s="116"/>
      <c r="AM43" s="32"/>
    </row>
    <row r="44" spans="1:39" ht="12.75">
      <c r="A44" s="94"/>
      <c r="B44" s="95"/>
      <c r="C44" s="97" t="s">
        <v>126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8">
        <f>SUM(A44*49.3)</f>
        <v>0</v>
      </c>
      <c r="Q44" s="98"/>
      <c r="R44" s="98"/>
      <c r="S44" s="98"/>
      <c r="T44" s="11"/>
      <c r="U44" s="95"/>
      <c r="V44" s="95"/>
      <c r="W44" s="104" t="s">
        <v>117</v>
      </c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6">
        <f>SUM(U44*4.83)</f>
        <v>0</v>
      </c>
      <c r="AJ44" s="106"/>
      <c r="AK44" s="106"/>
      <c r="AL44" s="106"/>
      <c r="AM44" s="54"/>
    </row>
    <row r="45" spans="1:39" ht="12.75">
      <c r="A45" s="94"/>
      <c r="B45" s="95"/>
      <c r="C45" s="97" t="s">
        <v>127</v>
      </c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8">
        <f>SUM(A45*64)</f>
        <v>0</v>
      </c>
      <c r="Q45" s="98"/>
      <c r="R45" s="98"/>
      <c r="S45" s="98"/>
      <c r="T45" s="11"/>
      <c r="U45" s="111" t="s">
        <v>116</v>
      </c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12"/>
    </row>
    <row r="46" spans="1:39" ht="12.75">
      <c r="A46" s="94"/>
      <c r="B46" s="95"/>
      <c r="C46" s="97" t="s">
        <v>128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8">
        <f>SUM(A46*79.75)</f>
        <v>0</v>
      </c>
      <c r="Q46" s="98"/>
      <c r="R46" s="98"/>
      <c r="S46" s="98"/>
      <c r="T46" s="16"/>
      <c r="U46" s="95"/>
      <c r="V46" s="95"/>
      <c r="W46" s="96" t="s">
        <v>60</v>
      </c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8">
        <f>SUM(U46*4.46)</f>
        <v>0</v>
      </c>
      <c r="AJ46" s="98"/>
      <c r="AK46" s="98"/>
      <c r="AL46" s="98"/>
      <c r="AM46" s="32"/>
    </row>
    <row r="47" spans="1:39" ht="12.75">
      <c r="A47" s="94"/>
      <c r="B47" s="95"/>
      <c r="C47" s="97" t="s">
        <v>129</v>
      </c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8">
        <f>SUM(A47*24.1)</f>
        <v>0</v>
      </c>
      <c r="Q47" s="98"/>
      <c r="R47" s="98"/>
      <c r="S47" s="98"/>
      <c r="T47" s="16"/>
      <c r="U47" s="95"/>
      <c r="V47" s="95"/>
      <c r="W47" s="96" t="s">
        <v>61</v>
      </c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8">
        <f aca="true" t="shared" si="0" ref="AI47:AI52">SUM(U47*5.2)</f>
        <v>0</v>
      </c>
      <c r="AJ47" s="98"/>
      <c r="AK47" s="98"/>
      <c r="AL47" s="98"/>
      <c r="AM47" s="32"/>
    </row>
    <row r="48" spans="1:39" ht="12.75">
      <c r="A48" s="94"/>
      <c r="B48" s="95"/>
      <c r="C48" s="97" t="s">
        <v>130</v>
      </c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8">
        <f>SUM(A48*32.5)</f>
        <v>0</v>
      </c>
      <c r="Q48" s="98"/>
      <c r="R48" s="98"/>
      <c r="S48" s="98"/>
      <c r="T48" s="16"/>
      <c r="U48" s="95"/>
      <c r="V48" s="95"/>
      <c r="W48" s="96" t="s">
        <v>62</v>
      </c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8">
        <f t="shared" si="0"/>
        <v>0</v>
      </c>
      <c r="AJ48" s="98"/>
      <c r="AK48" s="98"/>
      <c r="AL48" s="98"/>
      <c r="AM48" s="32"/>
    </row>
    <row r="49" spans="1:39" ht="12.75">
      <c r="A49" s="94"/>
      <c r="B49" s="95"/>
      <c r="C49" s="97" t="s">
        <v>131</v>
      </c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8">
        <f>SUM(A49*41.95)</f>
        <v>0</v>
      </c>
      <c r="Q49" s="98"/>
      <c r="R49" s="98"/>
      <c r="S49" s="98"/>
      <c r="T49" s="16"/>
      <c r="U49" s="95"/>
      <c r="V49" s="95"/>
      <c r="W49" s="96" t="s">
        <v>63</v>
      </c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8">
        <f t="shared" si="0"/>
        <v>0</v>
      </c>
      <c r="AJ49" s="98"/>
      <c r="AK49" s="98"/>
      <c r="AL49" s="98"/>
      <c r="AM49" s="32"/>
    </row>
    <row r="50" spans="1:39" ht="12.75">
      <c r="A50" s="94"/>
      <c r="B50" s="95"/>
      <c r="C50" s="97" t="s">
        <v>132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8">
        <f>SUM(A50*51.45)</f>
        <v>0</v>
      </c>
      <c r="Q50" s="98"/>
      <c r="R50" s="98"/>
      <c r="S50" s="98"/>
      <c r="T50" s="16"/>
      <c r="U50" s="95"/>
      <c r="V50" s="95"/>
      <c r="W50" s="96" t="s">
        <v>64</v>
      </c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8">
        <f t="shared" si="0"/>
        <v>0</v>
      </c>
      <c r="AJ50" s="98"/>
      <c r="AK50" s="98"/>
      <c r="AL50" s="98"/>
      <c r="AM50" s="32"/>
    </row>
    <row r="51" spans="1:39" ht="12.75">
      <c r="A51" s="94"/>
      <c r="B51" s="95"/>
      <c r="C51" s="97" t="s">
        <v>133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8">
        <f>SUM(A51*51.45)</f>
        <v>0</v>
      </c>
      <c r="Q51" s="98"/>
      <c r="R51" s="98"/>
      <c r="S51" s="98"/>
      <c r="T51" s="11"/>
      <c r="U51" s="95"/>
      <c r="V51" s="95"/>
      <c r="W51" s="96" t="s">
        <v>65</v>
      </c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8">
        <f t="shared" si="0"/>
        <v>0</v>
      </c>
      <c r="AJ51" s="98"/>
      <c r="AK51" s="98"/>
      <c r="AL51" s="98"/>
      <c r="AM51" s="32"/>
    </row>
    <row r="52" spans="1:39" ht="12.75">
      <c r="A52" s="94"/>
      <c r="B52" s="95"/>
      <c r="C52" s="97" t="s">
        <v>87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8">
        <f>SUM(A52*3.25)</f>
        <v>0</v>
      </c>
      <c r="Q52" s="98"/>
      <c r="R52" s="98"/>
      <c r="S52" s="98"/>
      <c r="T52" s="11"/>
      <c r="U52" s="95"/>
      <c r="V52" s="95"/>
      <c r="W52" s="96" t="s">
        <v>66</v>
      </c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8">
        <f t="shared" si="0"/>
        <v>0</v>
      </c>
      <c r="AJ52" s="98"/>
      <c r="AK52" s="98"/>
      <c r="AL52" s="98"/>
      <c r="AM52" s="32"/>
    </row>
    <row r="53" spans="1:39" ht="12.75">
      <c r="A53" s="94"/>
      <c r="B53" s="95"/>
      <c r="C53" s="96" t="s">
        <v>88</v>
      </c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8">
        <f>SUM(A53*51.45)</f>
        <v>0</v>
      </c>
      <c r="Q53" s="98"/>
      <c r="R53" s="98"/>
      <c r="S53" s="98"/>
      <c r="T53" s="11"/>
      <c r="U53" s="117" t="s">
        <v>72</v>
      </c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9"/>
    </row>
    <row r="54" spans="1:39" ht="12.75">
      <c r="A54" s="94"/>
      <c r="B54" s="95"/>
      <c r="C54" s="105" t="s">
        <v>89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6">
        <f>SUM(A54*51.45)</f>
        <v>0</v>
      </c>
      <c r="Q54" s="106"/>
      <c r="R54" s="106"/>
      <c r="S54" s="106"/>
      <c r="T54" s="19"/>
      <c r="U54" s="108"/>
      <c r="V54" s="95"/>
      <c r="W54" s="96" t="s">
        <v>67</v>
      </c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8">
        <f aca="true" t="shared" si="1" ref="AI54:AI59">SUM(U54*23.1)</f>
        <v>0</v>
      </c>
      <c r="AJ54" s="98"/>
      <c r="AK54" s="98"/>
      <c r="AL54" s="98"/>
      <c r="AM54" s="32"/>
    </row>
    <row r="55" spans="1:59" ht="12.75">
      <c r="A55" s="100" t="s">
        <v>114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2"/>
      <c r="U55" s="108"/>
      <c r="V55" s="95"/>
      <c r="W55" s="96" t="s">
        <v>13</v>
      </c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8">
        <f t="shared" si="1"/>
        <v>0</v>
      </c>
      <c r="AJ55" s="98"/>
      <c r="AK55" s="98"/>
      <c r="AL55" s="98"/>
      <c r="AM55" s="32"/>
      <c r="BA55" s="7"/>
      <c r="BB55" s="120"/>
      <c r="BC55" s="121"/>
      <c r="BD55" s="121"/>
      <c r="BE55" s="121"/>
      <c r="BF55" s="121"/>
      <c r="BG55" s="121"/>
    </row>
    <row r="56" spans="1:59" ht="12.75">
      <c r="A56" s="94"/>
      <c r="B56" s="95"/>
      <c r="C56" s="96" t="s">
        <v>77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8">
        <f>SUM(A56*23.05)</f>
        <v>0</v>
      </c>
      <c r="Q56" s="98"/>
      <c r="R56" s="98"/>
      <c r="S56" s="98"/>
      <c r="T56" s="16"/>
      <c r="U56" s="108"/>
      <c r="V56" s="95"/>
      <c r="W56" s="96" t="s">
        <v>68</v>
      </c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8">
        <f t="shared" si="1"/>
        <v>0</v>
      </c>
      <c r="AJ56" s="98"/>
      <c r="AK56" s="98"/>
      <c r="AL56" s="98"/>
      <c r="AM56" s="32"/>
      <c r="BA56" s="7"/>
      <c r="BB56" s="7"/>
      <c r="BC56" s="7"/>
      <c r="BD56" s="7"/>
      <c r="BE56" s="7"/>
      <c r="BF56" s="7"/>
      <c r="BG56" s="7"/>
    </row>
    <row r="57" spans="1:39" ht="12.75">
      <c r="A57" s="94"/>
      <c r="B57" s="95"/>
      <c r="C57" s="96" t="s">
        <v>78</v>
      </c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8">
        <f>SUM(A57*22)</f>
        <v>0</v>
      </c>
      <c r="Q57" s="98"/>
      <c r="R57" s="98"/>
      <c r="S57" s="98"/>
      <c r="T57" s="16"/>
      <c r="U57" s="108"/>
      <c r="V57" s="95"/>
      <c r="W57" s="96" t="s">
        <v>69</v>
      </c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8">
        <f t="shared" si="1"/>
        <v>0</v>
      </c>
      <c r="AJ57" s="98"/>
      <c r="AK57" s="98"/>
      <c r="AL57" s="98"/>
      <c r="AM57" s="32"/>
    </row>
    <row r="58" spans="1:39" ht="12.75">
      <c r="A58" s="94"/>
      <c r="B58" s="95"/>
      <c r="C58" s="96" t="s">
        <v>79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8">
        <f>SUM(A58*22)</f>
        <v>0</v>
      </c>
      <c r="Q58" s="98"/>
      <c r="R58" s="98"/>
      <c r="S58" s="98"/>
      <c r="T58" s="16"/>
      <c r="U58" s="108"/>
      <c r="V58" s="95"/>
      <c r="W58" s="96" t="s">
        <v>70</v>
      </c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8">
        <f t="shared" si="1"/>
        <v>0</v>
      </c>
      <c r="AJ58" s="98"/>
      <c r="AK58" s="98"/>
      <c r="AL58" s="98"/>
      <c r="AM58" s="32"/>
    </row>
    <row r="59" spans="1:39" ht="12.75">
      <c r="A59" s="94"/>
      <c r="B59" s="95"/>
      <c r="C59" s="96" t="s">
        <v>80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8">
        <f>SUM(A59*24.1)</f>
        <v>0</v>
      </c>
      <c r="Q59" s="98"/>
      <c r="R59" s="98"/>
      <c r="S59" s="98"/>
      <c r="T59" s="16"/>
      <c r="U59" s="108"/>
      <c r="V59" s="95"/>
      <c r="W59" s="104" t="s">
        <v>71</v>
      </c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6">
        <f t="shared" si="1"/>
        <v>0</v>
      </c>
      <c r="AJ59" s="106"/>
      <c r="AK59" s="106"/>
      <c r="AL59" s="106"/>
      <c r="AM59" s="54"/>
    </row>
    <row r="60" spans="1:39" ht="12.75">
      <c r="A60" s="94"/>
      <c r="B60" s="95"/>
      <c r="C60" s="96" t="s">
        <v>81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8">
        <f>SUM(A60*24.1)</f>
        <v>0</v>
      </c>
      <c r="Q60" s="98"/>
      <c r="R60" s="98"/>
      <c r="S60" s="98"/>
      <c r="T60" s="16"/>
      <c r="U60" s="111" t="s">
        <v>17</v>
      </c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12"/>
    </row>
    <row r="61" spans="1:39" ht="12.75">
      <c r="A61" s="94"/>
      <c r="B61" s="95"/>
      <c r="C61" s="96" t="s">
        <v>82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8">
        <f>SUM(A61*24.1)</f>
        <v>0</v>
      </c>
      <c r="Q61" s="98"/>
      <c r="R61" s="98"/>
      <c r="S61" s="98"/>
      <c r="T61" s="16"/>
      <c r="U61" s="95"/>
      <c r="V61" s="95"/>
      <c r="W61" s="22" t="s">
        <v>15</v>
      </c>
      <c r="X61" s="22"/>
      <c r="Y61" s="22"/>
      <c r="Z61" s="22"/>
      <c r="AA61" s="22"/>
      <c r="AB61" s="22"/>
      <c r="AC61" s="25"/>
      <c r="AD61" s="25"/>
      <c r="AE61" s="25"/>
      <c r="AF61" s="11"/>
      <c r="AG61" s="11"/>
      <c r="AH61" s="11"/>
      <c r="AI61" s="11"/>
      <c r="AJ61" s="98">
        <f>SUM(U61*30)</f>
        <v>0</v>
      </c>
      <c r="AK61" s="98"/>
      <c r="AL61" s="98"/>
      <c r="AM61" s="122"/>
    </row>
    <row r="62" spans="1:39" ht="12.75">
      <c r="A62" s="94"/>
      <c r="B62" s="95"/>
      <c r="C62" s="96" t="s">
        <v>83</v>
      </c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8">
        <f>SUM(A62*22)</f>
        <v>0</v>
      </c>
      <c r="Q62" s="98"/>
      <c r="R62" s="98"/>
      <c r="S62" s="98"/>
      <c r="T62" s="16"/>
      <c r="U62" s="95"/>
      <c r="V62" s="95"/>
      <c r="W62" s="22" t="s">
        <v>16</v>
      </c>
      <c r="X62" s="22"/>
      <c r="Y62" s="22"/>
      <c r="Z62" s="22"/>
      <c r="AA62" s="22"/>
      <c r="AB62" s="22"/>
      <c r="AC62" s="25"/>
      <c r="AD62" s="25"/>
      <c r="AE62" s="25"/>
      <c r="AF62" s="22"/>
      <c r="AG62" s="11"/>
      <c r="AH62" s="11"/>
      <c r="AI62" s="11"/>
      <c r="AJ62" s="98">
        <f>SUM(U62*1)</f>
        <v>0</v>
      </c>
      <c r="AK62" s="98"/>
      <c r="AL62" s="98"/>
      <c r="AM62" s="122"/>
    </row>
    <row r="63" spans="1:39" ht="12.75">
      <c r="A63" s="94"/>
      <c r="B63" s="95"/>
      <c r="C63" s="96" t="s">
        <v>84</v>
      </c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8">
        <f>SUM(A63*24.1)</f>
        <v>0</v>
      </c>
      <c r="Q63" s="98"/>
      <c r="R63" s="98"/>
      <c r="S63" s="98"/>
      <c r="T63" s="16"/>
      <c r="U63" s="95"/>
      <c r="V63" s="95"/>
      <c r="W63" s="18" t="s">
        <v>18</v>
      </c>
      <c r="X63" s="18"/>
      <c r="Y63" s="18"/>
      <c r="Z63" s="105"/>
      <c r="AA63" s="105"/>
      <c r="AB63" s="105"/>
      <c r="AC63" s="105"/>
      <c r="AD63" s="105"/>
      <c r="AE63" s="105"/>
      <c r="AF63" s="105"/>
      <c r="AG63" s="105"/>
      <c r="AH63" s="18"/>
      <c r="AI63" s="18"/>
      <c r="AJ63" s="106">
        <f>SUM(U63*1)</f>
        <v>0</v>
      </c>
      <c r="AK63" s="106"/>
      <c r="AL63" s="106"/>
      <c r="AM63" s="143"/>
    </row>
    <row r="64" spans="1:68" ht="12.75">
      <c r="A64" s="94"/>
      <c r="B64" s="95"/>
      <c r="C64" s="96" t="s">
        <v>110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8">
        <f>SUM(A64*22)</f>
        <v>0</v>
      </c>
      <c r="Q64" s="98"/>
      <c r="R64" s="98"/>
      <c r="S64" s="98"/>
      <c r="T64" s="50"/>
      <c r="U64" s="51"/>
      <c r="V64" s="7" t="s">
        <v>25</v>
      </c>
      <c r="W64" s="7"/>
      <c r="X64" s="11"/>
      <c r="Y64" s="11"/>
      <c r="Z64" s="11"/>
      <c r="AA64" s="11"/>
      <c r="AB64" s="11" t="s">
        <v>0</v>
      </c>
      <c r="AC64" s="11" t="s">
        <v>24</v>
      </c>
      <c r="AD64" s="11"/>
      <c r="AE64" s="11"/>
      <c r="AF64" s="11"/>
      <c r="AG64" s="11"/>
      <c r="AH64" s="59" t="s">
        <v>22</v>
      </c>
      <c r="AI64" s="46"/>
      <c r="AJ64" s="46"/>
      <c r="AK64" s="58"/>
      <c r="AL64" s="46"/>
      <c r="AM64" s="47"/>
      <c r="BC64" s="13"/>
      <c r="BD64" s="13"/>
      <c r="BE64" s="13"/>
      <c r="BF64" s="13"/>
      <c r="BG64" s="20"/>
      <c r="BH64" s="20"/>
      <c r="BI64" s="20"/>
      <c r="BJ64" s="13"/>
      <c r="BK64" s="7"/>
      <c r="BL64" s="88"/>
      <c r="BM64" s="88"/>
      <c r="BN64" s="88"/>
      <c r="BO64" s="88"/>
      <c r="BP64" s="7"/>
    </row>
    <row r="65" spans="1:67" ht="12.75">
      <c r="A65" s="94"/>
      <c r="B65" s="95"/>
      <c r="C65" s="104" t="s">
        <v>85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6">
        <f>SUM(A65*15.7)</f>
        <v>0</v>
      </c>
      <c r="Q65" s="106"/>
      <c r="R65" s="106"/>
      <c r="S65" s="106"/>
      <c r="T65" s="18"/>
      <c r="U65" s="123">
        <f>SUM(P9+P10+P11+P12+P14+P15+P16+P17+P18+P20+P21+P22+P23+P24+P25+P26+P27+P28+P29+P30+P31+P32+P34+P35+P37+P36+P38+P39+P40+P41+P42+P43+P44+P45+P46+P47+P48+P50+P49+AI37+P51+P52+P53+P54+P56+P57+P58+P59+P60+P61+P62+P63+P64+P65+AI59+AI58+AI57+AI56+AI55+AI54+AI52+AI51+AI50+AI49+AI48+AI47+AI46+AI44+AI42+AI41+AI40+AI39+AI38+AI35+AI34+AI33+AI32+AI31+AI30+AI29+AI28+AI27+AI26+AI25+AI24+AI22+AI21+AI19+AI18+AI20+AI17+AI16+AI15+AI14+AI13+AI12+AI11+AI10+AI9+AJ61+AJ62+AJ63)</f>
        <v>0</v>
      </c>
      <c r="V65" s="124"/>
      <c r="W65" s="124"/>
      <c r="X65" s="124"/>
      <c r="Y65" s="124"/>
      <c r="Z65" s="31" t="s">
        <v>26</v>
      </c>
      <c r="AA65" s="11"/>
      <c r="AB65" s="125">
        <f>SUM(U65*0.13)</f>
        <v>0</v>
      </c>
      <c r="AC65" s="125"/>
      <c r="AD65" s="125"/>
      <c r="AE65" s="125"/>
      <c r="AF65" s="11"/>
      <c r="AG65" s="31" t="s">
        <v>23</v>
      </c>
      <c r="AH65" s="11"/>
      <c r="AI65" s="128">
        <f>SUM(U65)+AB65</f>
        <v>0</v>
      </c>
      <c r="AJ65" s="128"/>
      <c r="AK65" s="128"/>
      <c r="AL65" s="128"/>
      <c r="AM65" s="32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</row>
    <row r="66" spans="1:67" ht="14.25" customHeight="1">
      <c r="A66" s="129" t="s">
        <v>36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1"/>
      <c r="AU66" s="7"/>
      <c r="AV66" s="138"/>
      <c r="AW66" s="138"/>
      <c r="AX66" s="138"/>
      <c r="AY66" s="138"/>
      <c r="AZ66" s="138"/>
      <c r="BA66" s="138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</row>
    <row r="67" spans="1:67" ht="12.75">
      <c r="A67" s="132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4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</row>
    <row r="68" spans="1:67" ht="12.75">
      <c r="A68" s="132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4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</row>
    <row r="69" spans="1:67" ht="12.75">
      <c r="A69" s="132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4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</row>
    <row r="70" spans="1:67" ht="12.75">
      <c r="A70" s="132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4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</row>
    <row r="71" spans="1:75" ht="12.75" customHeight="1">
      <c r="A71" s="132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4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26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</row>
    <row r="72" spans="1:75" ht="12.75" customHeight="1" thickBot="1">
      <c r="A72" s="135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7"/>
      <c r="AU72" s="7"/>
      <c r="AV72" s="139"/>
      <c r="AW72" s="139"/>
      <c r="AX72" s="139"/>
      <c r="AY72" s="139"/>
      <c r="AZ72" s="139"/>
      <c r="BA72" s="7"/>
      <c r="BB72" s="7"/>
      <c r="BC72" s="7"/>
      <c r="BD72" s="7"/>
      <c r="BE72" s="142"/>
      <c r="BF72" s="142"/>
      <c r="BG72" s="140"/>
      <c r="BH72" s="140"/>
      <c r="BI72" s="140"/>
      <c r="BJ72" s="140"/>
      <c r="BK72" s="27"/>
      <c r="BL72" s="140"/>
      <c r="BM72" s="140"/>
      <c r="BN72" s="140"/>
      <c r="BO72" s="140"/>
      <c r="BP72" s="7"/>
      <c r="BQ72" s="7"/>
      <c r="BR72" s="7"/>
      <c r="BS72" s="7"/>
      <c r="BT72" s="7"/>
      <c r="BU72" s="7"/>
      <c r="BV72" s="7"/>
      <c r="BW72" s="7"/>
    </row>
    <row r="73" spans="40:75" ht="12.75">
      <c r="AN73" s="30"/>
      <c r="AV73" s="2"/>
      <c r="AW73" s="2"/>
      <c r="AX73" s="2"/>
      <c r="AY73" s="2"/>
      <c r="AZ73" s="2"/>
      <c r="BA73" s="2"/>
      <c r="BB73" s="6"/>
      <c r="BC73" s="6"/>
      <c r="BD73" s="6"/>
      <c r="BE73" s="6"/>
      <c r="BF73" s="6"/>
      <c r="BG73" s="6"/>
      <c r="BH73" s="6"/>
      <c r="BI73" s="6"/>
      <c r="BJ73" s="6"/>
      <c r="BK73" s="2"/>
      <c r="BL73" s="2"/>
      <c r="BM73" s="2"/>
      <c r="BN73" s="2"/>
      <c r="BO73" s="2"/>
      <c r="BP73" s="2"/>
      <c r="BQ73" s="2"/>
      <c r="BR73" s="2"/>
      <c r="BS73" s="9"/>
      <c r="BT73" s="2"/>
      <c r="BU73" s="2"/>
      <c r="BV73" s="2"/>
      <c r="BW73" s="2"/>
    </row>
    <row r="74" spans="10:75" ht="12.75">
      <c r="J74" s="11"/>
      <c r="AV74" s="2"/>
      <c r="AW74" s="141"/>
      <c r="AX74" s="141"/>
      <c r="AY74" s="141"/>
      <c r="AZ74" s="141"/>
      <c r="BA74" s="2"/>
      <c r="BB74" s="6"/>
      <c r="BC74" s="6"/>
      <c r="BD74" s="6"/>
      <c r="BE74" s="6"/>
      <c r="BF74" s="6"/>
      <c r="BG74" s="6"/>
      <c r="BH74" s="6"/>
      <c r="BI74" s="6"/>
      <c r="BJ74" s="6"/>
      <c r="BK74" s="2"/>
      <c r="BL74" s="2"/>
      <c r="BM74" s="2"/>
      <c r="BN74" s="2"/>
      <c r="BO74" s="2"/>
      <c r="BP74" s="2"/>
      <c r="BQ74" s="2"/>
      <c r="BR74" s="2"/>
      <c r="BS74" s="9"/>
      <c r="BT74" s="2"/>
      <c r="BU74" s="2"/>
      <c r="BV74" s="2"/>
      <c r="BW74" s="2"/>
    </row>
    <row r="75" spans="48:75" ht="12.75">
      <c r="AV75" s="2"/>
      <c r="AW75" s="10"/>
      <c r="AX75" s="2"/>
      <c r="AY75" s="2"/>
      <c r="AZ75" s="2"/>
      <c r="BA75" s="2"/>
      <c r="BB75" s="6"/>
      <c r="BC75" s="6"/>
      <c r="BD75" s="6"/>
      <c r="BE75" s="6"/>
      <c r="BF75" s="6"/>
      <c r="BG75" s="6"/>
      <c r="BH75" s="6"/>
      <c r="BI75" s="6"/>
      <c r="BJ75" s="6"/>
      <c r="BK75" s="2"/>
      <c r="BL75" s="2"/>
      <c r="BM75" s="2"/>
      <c r="BN75" s="2"/>
      <c r="BO75" s="2"/>
      <c r="BP75" s="2"/>
      <c r="BQ75" s="2"/>
      <c r="BR75" s="2"/>
      <c r="BS75" s="9"/>
      <c r="BT75" s="2"/>
      <c r="BU75" s="2"/>
      <c r="BV75" s="2"/>
      <c r="BW75" s="2"/>
    </row>
    <row r="76" spans="48:75" ht="12.75">
      <c r="AV76" s="2"/>
      <c r="AW76" s="141"/>
      <c r="AX76" s="141"/>
      <c r="AY76" s="141"/>
      <c r="AZ76" s="141"/>
      <c r="BA76" s="2"/>
      <c r="BB76" s="6"/>
      <c r="BC76" s="6"/>
      <c r="BD76" s="6"/>
      <c r="BE76" s="6"/>
      <c r="BF76" s="6"/>
      <c r="BG76" s="6"/>
      <c r="BH76" s="6"/>
      <c r="BI76" s="6"/>
      <c r="BJ76" s="6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48:53" ht="12.75">
      <c r="AV77" s="2"/>
      <c r="AW77" s="126"/>
      <c r="AX77" s="126"/>
      <c r="AY77" s="126"/>
      <c r="AZ77" s="126"/>
      <c r="BA77" s="7"/>
    </row>
    <row r="78" spans="48:53" ht="12.75">
      <c r="AV78" s="2"/>
      <c r="AW78" s="2"/>
      <c r="AX78" s="2"/>
      <c r="AY78" s="2"/>
      <c r="AZ78" s="2"/>
      <c r="BA78" s="7"/>
    </row>
    <row r="79" spans="48:53" ht="12.75">
      <c r="AV79" s="127"/>
      <c r="AW79" s="127"/>
      <c r="AX79" s="127"/>
      <c r="AY79" s="127"/>
      <c r="AZ79" s="127"/>
      <c r="BA79" s="7"/>
    </row>
    <row r="80" spans="48:53" ht="12.75">
      <c r="AV80" s="127"/>
      <c r="AW80" s="127"/>
      <c r="AX80" s="127"/>
      <c r="AY80" s="127"/>
      <c r="AZ80" s="127"/>
      <c r="BA80" s="7"/>
    </row>
    <row r="81" spans="48:53" ht="12.75">
      <c r="AV81" s="127"/>
      <c r="AW81" s="127"/>
      <c r="AX81" s="127"/>
      <c r="AY81" s="127"/>
      <c r="AZ81" s="127"/>
      <c r="BA81" s="7"/>
    </row>
    <row r="82" spans="48:53" ht="12.75">
      <c r="AV82" s="7"/>
      <c r="AW82" s="7"/>
      <c r="AX82" s="7"/>
      <c r="AY82" s="7"/>
      <c r="AZ82" s="7"/>
      <c r="BA82" s="7"/>
    </row>
    <row r="83" spans="48:53" ht="12.75">
      <c r="AV83" s="7"/>
      <c r="AW83" s="7"/>
      <c r="AX83" s="7"/>
      <c r="AY83" s="7"/>
      <c r="AZ83" s="7"/>
      <c r="BA83" s="7"/>
    </row>
  </sheetData>
  <sheetProtection password="83EF" sheet="1" selectLockedCells="1"/>
  <mergeCells count="367">
    <mergeCell ref="A29:B29"/>
    <mergeCell ref="A30:B30"/>
    <mergeCell ref="A31:B31"/>
    <mergeCell ref="BL72:BO72"/>
    <mergeCell ref="AW74:AZ74"/>
    <mergeCell ref="AW76:AZ76"/>
    <mergeCell ref="BE72:BF72"/>
    <mergeCell ref="BG72:BJ72"/>
    <mergeCell ref="AJ63:AM63"/>
    <mergeCell ref="A64:B64"/>
    <mergeCell ref="AW77:AZ77"/>
    <mergeCell ref="AV79:AZ81"/>
    <mergeCell ref="AI65:AL65"/>
    <mergeCell ref="A66:AM72"/>
    <mergeCell ref="AV66:BA66"/>
    <mergeCell ref="AV72:AZ72"/>
    <mergeCell ref="C64:O64"/>
    <mergeCell ref="P64:S64"/>
    <mergeCell ref="BL64:BO64"/>
    <mergeCell ref="A65:B65"/>
    <mergeCell ref="C65:O65"/>
    <mergeCell ref="P65:S65"/>
    <mergeCell ref="U65:Y65"/>
    <mergeCell ref="AB65:AE65"/>
    <mergeCell ref="A62:B62"/>
    <mergeCell ref="C62:O62"/>
    <mergeCell ref="P62:S62"/>
    <mergeCell ref="U62:V62"/>
    <mergeCell ref="AJ62:AM62"/>
    <mergeCell ref="A63:B63"/>
    <mergeCell ref="C63:O63"/>
    <mergeCell ref="P63:S63"/>
    <mergeCell ref="U63:V63"/>
    <mergeCell ref="Z63:AG63"/>
    <mergeCell ref="A60:B60"/>
    <mergeCell ref="C60:O60"/>
    <mergeCell ref="P60:S60"/>
    <mergeCell ref="U60:AM60"/>
    <mergeCell ref="A61:B61"/>
    <mergeCell ref="C61:O61"/>
    <mergeCell ref="P61:S61"/>
    <mergeCell ref="U61:V61"/>
    <mergeCell ref="AJ61:AM61"/>
    <mergeCell ref="A59:B59"/>
    <mergeCell ref="C59:O59"/>
    <mergeCell ref="P59:S59"/>
    <mergeCell ref="U59:V59"/>
    <mergeCell ref="W59:AH59"/>
    <mergeCell ref="AI59:AL59"/>
    <mergeCell ref="A58:B58"/>
    <mergeCell ref="C58:O58"/>
    <mergeCell ref="P58:S58"/>
    <mergeCell ref="U58:V58"/>
    <mergeCell ref="W58:AH58"/>
    <mergeCell ref="AI58:AL58"/>
    <mergeCell ref="AI56:AL56"/>
    <mergeCell ref="A57:B57"/>
    <mergeCell ref="C57:O57"/>
    <mergeCell ref="P57:S57"/>
    <mergeCell ref="U57:V57"/>
    <mergeCell ref="W57:AH57"/>
    <mergeCell ref="AI57:AL57"/>
    <mergeCell ref="A55:T55"/>
    <mergeCell ref="U55:V55"/>
    <mergeCell ref="W55:AH55"/>
    <mergeCell ref="AI55:AL55"/>
    <mergeCell ref="BB55:BG55"/>
    <mergeCell ref="A56:B56"/>
    <mergeCell ref="C56:O56"/>
    <mergeCell ref="P56:S56"/>
    <mergeCell ref="U56:V56"/>
    <mergeCell ref="W56:AH56"/>
    <mergeCell ref="A53:B53"/>
    <mergeCell ref="C53:O53"/>
    <mergeCell ref="P53:S53"/>
    <mergeCell ref="U53:AM53"/>
    <mergeCell ref="A54:B54"/>
    <mergeCell ref="C54:O54"/>
    <mergeCell ref="P54:S54"/>
    <mergeCell ref="U54:V54"/>
    <mergeCell ref="W54:AH54"/>
    <mergeCell ref="AI54:AL54"/>
    <mergeCell ref="A52:B52"/>
    <mergeCell ref="C52:O52"/>
    <mergeCell ref="P52:S52"/>
    <mergeCell ref="U52:V52"/>
    <mergeCell ref="W52:AH52"/>
    <mergeCell ref="AI52:AL52"/>
    <mergeCell ref="A51:B51"/>
    <mergeCell ref="C51:O51"/>
    <mergeCell ref="P51:S51"/>
    <mergeCell ref="U51:V51"/>
    <mergeCell ref="W51:AH51"/>
    <mergeCell ref="AI51:AL51"/>
    <mergeCell ref="A50:B50"/>
    <mergeCell ref="C50:O50"/>
    <mergeCell ref="P50:S50"/>
    <mergeCell ref="U50:V50"/>
    <mergeCell ref="W50:AH50"/>
    <mergeCell ref="AI50:AL50"/>
    <mergeCell ref="A49:B49"/>
    <mergeCell ref="C49:O49"/>
    <mergeCell ref="P49:S49"/>
    <mergeCell ref="U49:V49"/>
    <mergeCell ref="W49:AH49"/>
    <mergeCell ref="AI49:AL49"/>
    <mergeCell ref="A48:B48"/>
    <mergeCell ref="C48:O48"/>
    <mergeCell ref="P48:S48"/>
    <mergeCell ref="U48:V48"/>
    <mergeCell ref="W48:AH48"/>
    <mergeCell ref="AI48:AL48"/>
    <mergeCell ref="A47:B47"/>
    <mergeCell ref="C47:O47"/>
    <mergeCell ref="P47:S47"/>
    <mergeCell ref="U47:V47"/>
    <mergeCell ref="W47:AH47"/>
    <mergeCell ref="AI47:AL47"/>
    <mergeCell ref="A45:B45"/>
    <mergeCell ref="C45:O45"/>
    <mergeCell ref="P45:S45"/>
    <mergeCell ref="U45:AM45"/>
    <mergeCell ref="A46:B46"/>
    <mergeCell ref="C46:O46"/>
    <mergeCell ref="P46:S46"/>
    <mergeCell ref="U46:V46"/>
    <mergeCell ref="W46:AH46"/>
    <mergeCell ref="AI46:AL46"/>
    <mergeCell ref="A44:B44"/>
    <mergeCell ref="C44:O44"/>
    <mergeCell ref="P44:S44"/>
    <mergeCell ref="U44:V44"/>
    <mergeCell ref="W44:AH44"/>
    <mergeCell ref="AI44:AL44"/>
    <mergeCell ref="A43:B43"/>
    <mergeCell ref="C43:O43"/>
    <mergeCell ref="P43:S43"/>
    <mergeCell ref="U43:V43"/>
    <mergeCell ref="W43:AH43"/>
    <mergeCell ref="AI43:AL43"/>
    <mergeCell ref="A42:B42"/>
    <mergeCell ref="C42:O42"/>
    <mergeCell ref="P42:S42"/>
    <mergeCell ref="U42:V42"/>
    <mergeCell ref="W42:AH42"/>
    <mergeCell ref="AI42:AL42"/>
    <mergeCell ref="A41:B41"/>
    <mergeCell ref="C41:O41"/>
    <mergeCell ref="P41:S41"/>
    <mergeCell ref="U41:V41"/>
    <mergeCell ref="W41:AH41"/>
    <mergeCell ref="AI41:AL41"/>
    <mergeCell ref="A40:B40"/>
    <mergeCell ref="C40:O40"/>
    <mergeCell ref="P40:S40"/>
    <mergeCell ref="U40:V40"/>
    <mergeCell ref="W40:AH40"/>
    <mergeCell ref="AI40:AL40"/>
    <mergeCell ref="AY38:AZ38"/>
    <mergeCell ref="BL38:BO38"/>
    <mergeCell ref="A39:B39"/>
    <mergeCell ref="C39:O39"/>
    <mergeCell ref="P39:S39"/>
    <mergeCell ref="U39:V39"/>
    <mergeCell ref="W39:AH39"/>
    <mergeCell ref="AI39:AL39"/>
    <mergeCell ref="A38:B38"/>
    <mergeCell ref="C38:O38"/>
    <mergeCell ref="P38:S38"/>
    <mergeCell ref="U38:V38"/>
    <mergeCell ref="W38:AH38"/>
    <mergeCell ref="AI38:AL38"/>
    <mergeCell ref="A37:B37"/>
    <mergeCell ref="C37:O37"/>
    <mergeCell ref="P37:S37"/>
    <mergeCell ref="U37:V37"/>
    <mergeCell ref="W37:AH37"/>
    <mergeCell ref="AI37:AL37"/>
    <mergeCell ref="A36:B36"/>
    <mergeCell ref="C36:O36"/>
    <mergeCell ref="P36:S36"/>
    <mergeCell ref="U36:AM36"/>
    <mergeCell ref="AY36:AZ36"/>
    <mergeCell ref="BL36:BO36"/>
    <mergeCell ref="AI34:AL34"/>
    <mergeCell ref="AY34:AZ34"/>
    <mergeCell ref="A35:B35"/>
    <mergeCell ref="C35:O35"/>
    <mergeCell ref="P35:S35"/>
    <mergeCell ref="U35:V35"/>
    <mergeCell ref="W35:AH35"/>
    <mergeCell ref="AI35:AL35"/>
    <mergeCell ref="AY35:AZ35"/>
    <mergeCell ref="AI32:AL32"/>
    <mergeCell ref="A33:T33"/>
    <mergeCell ref="U33:V33"/>
    <mergeCell ref="W33:AH33"/>
    <mergeCell ref="AI33:AL33"/>
    <mergeCell ref="A34:B34"/>
    <mergeCell ref="C34:O34"/>
    <mergeCell ref="P34:S34"/>
    <mergeCell ref="U34:V34"/>
    <mergeCell ref="W34:AH34"/>
    <mergeCell ref="C31:O31"/>
    <mergeCell ref="P31:S31"/>
    <mergeCell ref="U31:V31"/>
    <mergeCell ref="W31:AH31"/>
    <mergeCell ref="AI31:AL31"/>
    <mergeCell ref="A32:B32"/>
    <mergeCell ref="C32:L32"/>
    <mergeCell ref="P32:S32"/>
    <mergeCell ref="U32:V32"/>
    <mergeCell ref="W32:AH32"/>
    <mergeCell ref="C29:N29"/>
    <mergeCell ref="P29:S29"/>
    <mergeCell ref="U29:V29"/>
    <mergeCell ref="W29:AH29"/>
    <mergeCell ref="AI29:AL29"/>
    <mergeCell ref="C30:N30"/>
    <mergeCell ref="P30:S30"/>
    <mergeCell ref="U30:V30"/>
    <mergeCell ref="W30:AH30"/>
    <mergeCell ref="AI30:AL30"/>
    <mergeCell ref="A28:B28"/>
    <mergeCell ref="C28:N28"/>
    <mergeCell ref="P28:S28"/>
    <mergeCell ref="U28:V28"/>
    <mergeCell ref="W28:AH28"/>
    <mergeCell ref="AI28:AL28"/>
    <mergeCell ref="W26:AH26"/>
    <mergeCell ref="AI26:AL26"/>
    <mergeCell ref="A27:B27"/>
    <mergeCell ref="C27:N27"/>
    <mergeCell ref="P27:S27"/>
    <mergeCell ref="U27:V27"/>
    <mergeCell ref="W27:AH27"/>
    <mergeCell ref="AI27:AL27"/>
    <mergeCell ref="A24:B24"/>
    <mergeCell ref="C24:O24"/>
    <mergeCell ref="A26:B26"/>
    <mergeCell ref="C26:L26"/>
    <mergeCell ref="P26:S26"/>
    <mergeCell ref="U26:V26"/>
    <mergeCell ref="A25:B25"/>
    <mergeCell ref="C25:L25"/>
    <mergeCell ref="P25:S25"/>
    <mergeCell ref="U25:V25"/>
    <mergeCell ref="W25:AH25"/>
    <mergeCell ref="AI25:AL25"/>
    <mergeCell ref="P24:S24"/>
    <mergeCell ref="U24:V24"/>
    <mergeCell ref="W24:AH24"/>
    <mergeCell ref="AI24:AL24"/>
    <mergeCell ref="BF22:BG22"/>
    <mergeCell ref="BK22:BN22"/>
    <mergeCell ref="BF24:BG24"/>
    <mergeCell ref="BK24:BN24"/>
    <mergeCell ref="A23:B23"/>
    <mergeCell ref="C23:L23"/>
    <mergeCell ref="P23:S23"/>
    <mergeCell ref="U23:AM23"/>
    <mergeCell ref="BF23:BG23"/>
    <mergeCell ref="BK23:BN23"/>
    <mergeCell ref="A22:B22"/>
    <mergeCell ref="C22:L22"/>
    <mergeCell ref="P22:S22"/>
    <mergeCell ref="U22:V22"/>
    <mergeCell ref="W22:AH22"/>
    <mergeCell ref="AI22:AL22"/>
    <mergeCell ref="AI20:AL20"/>
    <mergeCell ref="BK20:BN20"/>
    <mergeCell ref="A21:B21"/>
    <mergeCell ref="P21:S21"/>
    <mergeCell ref="U21:V21"/>
    <mergeCell ref="W21:AH21"/>
    <mergeCell ref="AI21:AL21"/>
    <mergeCell ref="A19:T19"/>
    <mergeCell ref="U19:V19"/>
    <mergeCell ref="W19:AH19"/>
    <mergeCell ref="AI19:AL19"/>
    <mergeCell ref="BF19:BG19"/>
    <mergeCell ref="A20:B20"/>
    <mergeCell ref="C20:N20"/>
    <mergeCell ref="P20:S20"/>
    <mergeCell ref="U20:V20"/>
    <mergeCell ref="W20:AH20"/>
    <mergeCell ref="A18:B18"/>
    <mergeCell ref="C18:L18"/>
    <mergeCell ref="P18:S18"/>
    <mergeCell ref="U18:V18"/>
    <mergeCell ref="W18:AH18"/>
    <mergeCell ref="AI18:AL18"/>
    <mergeCell ref="BK16:BN16"/>
    <mergeCell ref="A17:B17"/>
    <mergeCell ref="C17:M17"/>
    <mergeCell ref="P17:S17"/>
    <mergeCell ref="U17:V17"/>
    <mergeCell ref="W17:AH17"/>
    <mergeCell ref="AI17:AL17"/>
    <mergeCell ref="BF15:BG15"/>
    <mergeCell ref="A16:B16"/>
    <mergeCell ref="C16:N16"/>
    <mergeCell ref="P16:S16"/>
    <mergeCell ref="U16:V16"/>
    <mergeCell ref="W16:AE16"/>
    <mergeCell ref="AI16:AL16"/>
    <mergeCell ref="A15:B15"/>
    <mergeCell ref="C15:L15"/>
    <mergeCell ref="P15:S15"/>
    <mergeCell ref="U15:V15"/>
    <mergeCell ref="W15:AE15"/>
    <mergeCell ref="AI15:AL15"/>
    <mergeCell ref="A14:B14"/>
    <mergeCell ref="C14:L14"/>
    <mergeCell ref="P14:S14"/>
    <mergeCell ref="U14:V14"/>
    <mergeCell ref="W14:AE14"/>
    <mergeCell ref="AI14:AL14"/>
    <mergeCell ref="BF12:BG12"/>
    <mergeCell ref="A13:T13"/>
    <mergeCell ref="U13:V13"/>
    <mergeCell ref="W13:AE13"/>
    <mergeCell ref="AI13:AL13"/>
    <mergeCell ref="BK13:BN13"/>
    <mergeCell ref="A12:B12"/>
    <mergeCell ref="C12:O12"/>
    <mergeCell ref="P12:S12"/>
    <mergeCell ref="U12:V12"/>
    <mergeCell ref="W12:AE12"/>
    <mergeCell ref="AI12:AL12"/>
    <mergeCell ref="A11:B11"/>
    <mergeCell ref="C11:O11"/>
    <mergeCell ref="P11:S11"/>
    <mergeCell ref="U11:V11"/>
    <mergeCell ref="W11:AE11"/>
    <mergeCell ref="AI11:AL11"/>
    <mergeCell ref="A10:B10"/>
    <mergeCell ref="C10:O10"/>
    <mergeCell ref="P10:S10"/>
    <mergeCell ref="U10:V10"/>
    <mergeCell ref="W10:AE10"/>
    <mergeCell ref="AI10:AL10"/>
    <mergeCell ref="A7:AM7"/>
    <mergeCell ref="BG7:BJ7"/>
    <mergeCell ref="A8:T8"/>
    <mergeCell ref="U8:AM8"/>
    <mergeCell ref="A9:B9"/>
    <mergeCell ref="C9:O9"/>
    <mergeCell ref="P9:S9"/>
    <mergeCell ref="U9:V9"/>
    <mergeCell ref="W9:AE9"/>
    <mergeCell ref="AI9:AL9"/>
    <mergeCell ref="A6:E6"/>
    <mergeCell ref="F6:I6"/>
    <mergeCell ref="J6:O6"/>
    <mergeCell ref="P6:V6"/>
    <mergeCell ref="W6:AC6"/>
    <mergeCell ref="AD6:AM6"/>
    <mergeCell ref="N2:AB2"/>
    <mergeCell ref="A4:G4"/>
    <mergeCell ref="H4:V4"/>
    <mergeCell ref="W4:AD4"/>
    <mergeCell ref="AE4:AM4"/>
    <mergeCell ref="A5:G5"/>
    <mergeCell ref="H5:V5"/>
    <mergeCell ref="W5:Z5"/>
    <mergeCell ref="AA5:AM5"/>
  </mergeCells>
  <dataValidations count="1">
    <dataValidation type="list" showInputMessage="1" showErrorMessage="1" promptTitle="Delivery Time" prompt="The catering order will be delivered just prior to the delivery time you select" errorTitle="Delivery Time" error="Please select a time from the drop down box" sqref="P6:V6">
      <formula1>"Select time from List,7:00am, 7:30am, 8:00am, 8:30am, 9:00am, 9:30am, 10:00am, 10:30am, 11:00am, 11:30am, 12:00pm, 12:30pm, 1:00pm, 1:30pm, 2:00pm, 2:30pm, 3:00pm, 3:30pm, 4:00pm, 4:30pm, 5:00pm, 5:30pm, 6:00pm, 6:30pm, 7:00pm, 7:30pm, 8:00pm"</formula1>
    </dataValidation>
  </dataValidations>
  <printOptions/>
  <pageMargins left="0.905511811023622" right="0.31496062992126" top="0.196850393700787" bottom="0" header="0.118110236220472" footer="0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83"/>
  <sheetViews>
    <sheetView showGridLines="0" zoomScalePageLayoutView="0" workbookViewId="0" topLeftCell="A1">
      <selection activeCell="AA5" sqref="AA5:AM5"/>
    </sheetView>
  </sheetViews>
  <sheetFormatPr defaultColWidth="2.421875" defaultRowHeight="12.75"/>
  <cols>
    <col min="1" max="21" width="2.7109375" style="3" customWidth="1"/>
    <col min="22" max="22" width="3.421875" style="3" customWidth="1"/>
    <col min="23" max="40" width="2.7109375" style="3" customWidth="1"/>
    <col min="41" max="46" width="2.421875" style="3" customWidth="1"/>
    <col min="47" max="47" width="7.57421875" style="3" bestFit="1" customWidth="1"/>
    <col min="48" max="16384" width="2.421875" style="3" customWidth="1"/>
  </cols>
  <sheetData>
    <row r="1" ht="12.75" customHeight="1">
      <c r="I1" s="4"/>
    </row>
    <row r="2" spans="14:62" ht="15.75">
      <c r="N2" s="61" t="s">
        <v>137</v>
      </c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N2" s="5"/>
      <c r="BG2" s="1"/>
      <c r="BH2" s="8"/>
      <c r="BI2" s="8"/>
      <c r="BJ2" s="8"/>
    </row>
    <row r="3" spans="59:62" ht="12.75" customHeight="1" thickBot="1">
      <c r="BG3" s="1"/>
      <c r="BH3" s="8"/>
      <c r="BI3" s="8"/>
      <c r="BJ3" s="8"/>
    </row>
    <row r="4" spans="1:62" ht="12.75" customHeight="1">
      <c r="A4" s="62" t="s">
        <v>6</v>
      </c>
      <c r="B4" s="63"/>
      <c r="C4" s="63"/>
      <c r="D4" s="63"/>
      <c r="E4" s="63"/>
      <c r="F4" s="63"/>
      <c r="G4" s="63"/>
      <c r="H4" s="64">
        <f>MORNING!H4</f>
        <v>0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  <c r="W4" s="66" t="s">
        <v>9</v>
      </c>
      <c r="X4" s="63"/>
      <c r="Y4" s="63"/>
      <c r="Z4" s="63"/>
      <c r="AA4" s="63"/>
      <c r="AB4" s="63"/>
      <c r="AC4" s="63"/>
      <c r="AD4" s="63"/>
      <c r="AE4" s="67">
        <f>MORNING!AE4</f>
        <v>0</v>
      </c>
      <c r="AF4" s="68"/>
      <c r="AG4" s="68"/>
      <c r="AH4" s="68"/>
      <c r="AI4" s="68"/>
      <c r="AJ4" s="68"/>
      <c r="AK4" s="68"/>
      <c r="AL4" s="68"/>
      <c r="AM4" s="69"/>
      <c r="AN4" s="30"/>
      <c r="AO4" s="22"/>
      <c r="AP4" s="22"/>
      <c r="BG4" s="11"/>
      <c r="BH4" s="12"/>
      <c r="BI4" s="12"/>
      <c r="BJ4" s="12"/>
    </row>
    <row r="5" spans="1:62" ht="12.75">
      <c r="A5" s="70" t="s">
        <v>20</v>
      </c>
      <c r="B5" s="71"/>
      <c r="C5" s="71"/>
      <c r="D5" s="71"/>
      <c r="E5" s="71"/>
      <c r="F5" s="71"/>
      <c r="G5" s="71"/>
      <c r="H5" s="72">
        <f>MORNING!H5</f>
        <v>0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3" t="s">
        <v>21</v>
      </c>
      <c r="X5" s="71"/>
      <c r="Y5" s="71"/>
      <c r="Z5" s="71"/>
      <c r="AA5" s="74">
        <f>MORNING!AA5</f>
        <v>0</v>
      </c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5"/>
      <c r="AN5" s="30"/>
      <c r="AO5" s="22"/>
      <c r="AP5" s="22"/>
      <c r="BG5" s="11"/>
      <c r="BH5" s="12"/>
      <c r="BI5" s="12"/>
      <c r="BJ5" s="12"/>
    </row>
    <row r="6" spans="1:62" ht="13.5" customHeight="1" thickBot="1">
      <c r="A6" s="76" t="s">
        <v>7</v>
      </c>
      <c r="B6" s="77"/>
      <c r="C6" s="77"/>
      <c r="D6" s="77"/>
      <c r="E6" s="77"/>
      <c r="F6" s="78">
        <f>MORNING!H6</f>
        <v>0</v>
      </c>
      <c r="G6" s="78"/>
      <c r="H6" s="78"/>
      <c r="I6" s="78"/>
      <c r="J6" s="79" t="s">
        <v>5</v>
      </c>
      <c r="K6" s="79"/>
      <c r="L6" s="79"/>
      <c r="M6" s="79"/>
      <c r="N6" s="79"/>
      <c r="O6" s="79"/>
      <c r="P6" s="80" t="s">
        <v>37</v>
      </c>
      <c r="Q6" s="81"/>
      <c r="R6" s="81"/>
      <c r="S6" s="81"/>
      <c r="T6" s="81"/>
      <c r="U6" s="81"/>
      <c r="V6" s="81"/>
      <c r="W6" s="82" t="s">
        <v>8</v>
      </c>
      <c r="X6" s="77"/>
      <c r="Y6" s="77"/>
      <c r="Z6" s="77"/>
      <c r="AA6" s="77"/>
      <c r="AB6" s="77"/>
      <c r="AC6" s="77"/>
      <c r="AD6" s="83">
        <f>MORNING!AD6</f>
        <v>0</v>
      </c>
      <c r="AE6" s="83"/>
      <c r="AF6" s="83"/>
      <c r="AG6" s="83"/>
      <c r="AH6" s="83"/>
      <c r="AI6" s="83"/>
      <c r="AJ6" s="83"/>
      <c r="AK6" s="83"/>
      <c r="AL6" s="83"/>
      <c r="AM6" s="84"/>
      <c r="AN6" s="30"/>
      <c r="AO6" s="22"/>
      <c r="AP6" s="22"/>
      <c r="BG6" s="11"/>
      <c r="BH6" s="12"/>
      <c r="BI6" s="12"/>
      <c r="BJ6" s="12"/>
    </row>
    <row r="7" spans="1:62" ht="13.5" thickBot="1">
      <c r="A7" s="85" t="s">
        <v>38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BG7" s="88"/>
      <c r="BH7" s="88"/>
      <c r="BI7" s="88"/>
      <c r="BJ7" s="88"/>
    </row>
    <row r="8" spans="1:39" ht="12.75">
      <c r="A8" s="89" t="s">
        <v>112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1"/>
      <c r="U8" s="92" t="s">
        <v>1</v>
      </c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3"/>
    </row>
    <row r="9" spans="1:39" ht="12.75">
      <c r="A9" s="94"/>
      <c r="B9" s="95"/>
      <c r="C9" s="96" t="s">
        <v>73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8">
        <f>SUM(A9*40.95)</f>
        <v>0</v>
      </c>
      <c r="Q9" s="98"/>
      <c r="R9" s="98"/>
      <c r="S9" s="98"/>
      <c r="T9" s="16"/>
      <c r="U9" s="95"/>
      <c r="V9" s="95"/>
      <c r="W9" s="97" t="s">
        <v>10</v>
      </c>
      <c r="X9" s="97"/>
      <c r="Y9" s="97"/>
      <c r="Z9" s="97"/>
      <c r="AA9" s="97"/>
      <c r="AB9" s="97"/>
      <c r="AC9" s="97"/>
      <c r="AD9" s="97"/>
      <c r="AE9" s="97"/>
      <c r="AF9" s="11"/>
      <c r="AG9" s="11"/>
      <c r="AH9" s="11"/>
      <c r="AI9" s="98">
        <f>SUM(U9*16.8)</f>
        <v>0</v>
      </c>
      <c r="AJ9" s="98"/>
      <c r="AK9" s="98"/>
      <c r="AL9" s="98"/>
      <c r="AM9" s="53"/>
    </row>
    <row r="10" spans="1:69" ht="12.75">
      <c r="A10" s="94"/>
      <c r="B10" s="95"/>
      <c r="C10" s="96" t="s">
        <v>74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8">
        <f>SUM(A10*32.5)</f>
        <v>0</v>
      </c>
      <c r="Q10" s="98"/>
      <c r="R10" s="98"/>
      <c r="S10" s="98"/>
      <c r="T10" s="16"/>
      <c r="U10" s="95"/>
      <c r="V10" s="95"/>
      <c r="W10" s="97" t="s">
        <v>12</v>
      </c>
      <c r="X10" s="97"/>
      <c r="Y10" s="97"/>
      <c r="Z10" s="97"/>
      <c r="AA10" s="97"/>
      <c r="AB10" s="97"/>
      <c r="AC10" s="97"/>
      <c r="AD10" s="97"/>
      <c r="AE10" s="97"/>
      <c r="AF10" s="11"/>
      <c r="AG10" s="11"/>
      <c r="AH10" s="11"/>
      <c r="AI10" s="98">
        <f>SUM(U10*16.8)</f>
        <v>0</v>
      </c>
      <c r="AJ10" s="98"/>
      <c r="AK10" s="98"/>
      <c r="AL10" s="98"/>
      <c r="AM10" s="32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ht="12.75">
      <c r="A11" s="94"/>
      <c r="B11" s="95"/>
      <c r="C11" s="96" t="s">
        <v>75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8">
        <f>SUM(A11*32.5)</f>
        <v>0</v>
      </c>
      <c r="Q11" s="98"/>
      <c r="R11" s="98"/>
      <c r="S11" s="98"/>
      <c r="T11" s="16"/>
      <c r="U11" s="95"/>
      <c r="V11" s="95"/>
      <c r="W11" s="97" t="s">
        <v>11</v>
      </c>
      <c r="X11" s="97"/>
      <c r="Y11" s="97"/>
      <c r="Z11" s="97"/>
      <c r="AA11" s="97"/>
      <c r="AB11" s="97"/>
      <c r="AC11" s="97"/>
      <c r="AD11" s="97"/>
      <c r="AE11" s="97"/>
      <c r="AF11" s="11"/>
      <c r="AG11" s="11"/>
      <c r="AH11" s="11"/>
      <c r="AI11" s="98">
        <f>SUM(U11*13.65)</f>
        <v>0</v>
      </c>
      <c r="AJ11" s="98"/>
      <c r="AK11" s="98"/>
      <c r="AL11" s="98"/>
      <c r="AM11" s="32"/>
      <c r="BC11" s="7"/>
      <c r="BD11" s="7"/>
      <c r="BE11" s="7"/>
      <c r="BF11" s="1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ht="12.75">
      <c r="A12" s="94"/>
      <c r="B12" s="95"/>
      <c r="C12" s="104" t="s">
        <v>76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>
        <f>SUM(A12*27.25)</f>
        <v>0</v>
      </c>
      <c r="Q12" s="106"/>
      <c r="R12" s="106"/>
      <c r="S12" s="106"/>
      <c r="T12" s="19"/>
      <c r="U12" s="95"/>
      <c r="V12" s="95"/>
      <c r="W12" s="97" t="s">
        <v>4</v>
      </c>
      <c r="X12" s="97"/>
      <c r="Y12" s="97"/>
      <c r="Z12" s="97"/>
      <c r="AA12" s="97"/>
      <c r="AB12" s="97"/>
      <c r="AC12" s="97"/>
      <c r="AD12" s="97"/>
      <c r="AE12" s="97"/>
      <c r="AF12" s="11"/>
      <c r="AG12" s="11"/>
      <c r="AH12" s="11"/>
      <c r="AI12" s="98">
        <f>SUM(U12*1.68)</f>
        <v>0</v>
      </c>
      <c r="AJ12" s="98"/>
      <c r="AK12" s="98"/>
      <c r="AL12" s="98"/>
      <c r="AM12" s="32"/>
      <c r="BC12" s="7"/>
      <c r="BD12" s="7"/>
      <c r="BE12" s="7"/>
      <c r="BF12" s="99"/>
      <c r="BG12" s="99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ht="12.75">
      <c r="A13" s="100" t="s">
        <v>113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2"/>
      <c r="U13" s="95"/>
      <c r="V13" s="95"/>
      <c r="W13" s="103" t="s">
        <v>3</v>
      </c>
      <c r="X13" s="103"/>
      <c r="Y13" s="103"/>
      <c r="Z13" s="103"/>
      <c r="AA13" s="103"/>
      <c r="AB13" s="103"/>
      <c r="AC13" s="103"/>
      <c r="AD13" s="103"/>
      <c r="AE13" s="103"/>
      <c r="AF13" s="11"/>
      <c r="AG13" s="11"/>
      <c r="AH13" s="11"/>
      <c r="AI13" s="98">
        <f>SUM(U13*2.73)</f>
        <v>0</v>
      </c>
      <c r="AJ13" s="98"/>
      <c r="AK13" s="98"/>
      <c r="AL13" s="98"/>
      <c r="AM13" s="32"/>
      <c r="BC13" s="7"/>
      <c r="BD13" s="7"/>
      <c r="BE13" s="7"/>
      <c r="BF13" s="7"/>
      <c r="BG13" s="7"/>
      <c r="BH13" s="20"/>
      <c r="BI13" s="20"/>
      <c r="BJ13" s="20"/>
      <c r="BK13" s="88"/>
      <c r="BL13" s="88"/>
      <c r="BM13" s="88"/>
      <c r="BN13" s="88"/>
      <c r="BO13" s="7"/>
      <c r="BP13" s="7"/>
      <c r="BQ13" s="7"/>
    </row>
    <row r="14" spans="1:69" ht="12.75">
      <c r="A14" s="94"/>
      <c r="B14" s="95"/>
      <c r="C14" s="97" t="s">
        <v>39</v>
      </c>
      <c r="D14" s="97"/>
      <c r="E14" s="97"/>
      <c r="F14" s="97"/>
      <c r="G14" s="97"/>
      <c r="H14" s="97"/>
      <c r="I14" s="97"/>
      <c r="J14" s="97"/>
      <c r="K14" s="97"/>
      <c r="L14" s="97"/>
      <c r="M14" s="11"/>
      <c r="N14" s="11"/>
      <c r="O14" s="11"/>
      <c r="P14" s="98">
        <f>SUM(A14*18.65)</f>
        <v>0</v>
      </c>
      <c r="Q14" s="98"/>
      <c r="R14" s="98"/>
      <c r="S14" s="98"/>
      <c r="T14" s="16"/>
      <c r="U14" s="95"/>
      <c r="V14" s="95"/>
      <c r="W14" s="103" t="s">
        <v>100</v>
      </c>
      <c r="X14" s="103"/>
      <c r="Y14" s="103"/>
      <c r="Z14" s="103"/>
      <c r="AA14" s="103"/>
      <c r="AB14" s="103"/>
      <c r="AC14" s="103"/>
      <c r="AD14" s="103"/>
      <c r="AE14" s="103"/>
      <c r="AF14" s="11"/>
      <c r="AG14" s="11"/>
      <c r="AH14" s="11"/>
      <c r="AI14" s="98">
        <f>SUM(U14*1.94)</f>
        <v>0</v>
      </c>
      <c r="AJ14" s="98"/>
      <c r="AK14" s="98"/>
      <c r="AL14" s="98"/>
      <c r="AM14" s="32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ht="12.75">
      <c r="A15" s="94"/>
      <c r="B15" s="95"/>
      <c r="C15" s="97" t="s">
        <v>40</v>
      </c>
      <c r="D15" s="97"/>
      <c r="E15" s="97"/>
      <c r="F15" s="97"/>
      <c r="G15" s="97"/>
      <c r="H15" s="97"/>
      <c r="I15" s="97"/>
      <c r="J15" s="97"/>
      <c r="K15" s="97"/>
      <c r="L15" s="97"/>
      <c r="M15" s="11"/>
      <c r="N15" s="11"/>
      <c r="O15" s="11"/>
      <c r="P15" s="98">
        <f>SUM(A15*10.75)</f>
        <v>0</v>
      </c>
      <c r="Q15" s="98"/>
      <c r="R15" s="98"/>
      <c r="S15" s="98"/>
      <c r="T15" s="16"/>
      <c r="U15" s="95"/>
      <c r="V15" s="95"/>
      <c r="W15" s="103" t="s">
        <v>2</v>
      </c>
      <c r="X15" s="103"/>
      <c r="Y15" s="103"/>
      <c r="Z15" s="103"/>
      <c r="AA15" s="103"/>
      <c r="AB15" s="103"/>
      <c r="AC15" s="103"/>
      <c r="AD15" s="103"/>
      <c r="AE15" s="103"/>
      <c r="AF15" s="11"/>
      <c r="AG15" s="11"/>
      <c r="AH15" s="11"/>
      <c r="AI15" s="98">
        <f>SUM(U15*2.7)</f>
        <v>0</v>
      </c>
      <c r="AJ15" s="98"/>
      <c r="AK15" s="98"/>
      <c r="AL15" s="98"/>
      <c r="AM15" s="32"/>
      <c r="BC15" s="7"/>
      <c r="BD15" s="7"/>
      <c r="BE15" s="7"/>
      <c r="BF15" s="99"/>
      <c r="BG15" s="99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ht="12.75">
      <c r="A16" s="94"/>
      <c r="B16" s="95"/>
      <c r="C16" s="96" t="s">
        <v>41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11"/>
      <c r="P16" s="98">
        <f>SUM(A16*9.35)</f>
        <v>0</v>
      </c>
      <c r="Q16" s="98"/>
      <c r="R16" s="98"/>
      <c r="S16" s="98"/>
      <c r="T16" s="16"/>
      <c r="U16" s="95"/>
      <c r="V16" s="95"/>
      <c r="W16" s="103" t="s">
        <v>101</v>
      </c>
      <c r="X16" s="103"/>
      <c r="Y16" s="103"/>
      <c r="Z16" s="103"/>
      <c r="AA16" s="103"/>
      <c r="AB16" s="103"/>
      <c r="AC16" s="103"/>
      <c r="AD16" s="103"/>
      <c r="AE16" s="103"/>
      <c r="AF16" s="11"/>
      <c r="AG16" s="11"/>
      <c r="AH16" s="11"/>
      <c r="AI16" s="98">
        <f>SUM(U16*1.42)</f>
        <v>0</v>
      </c>
      <c r="AJ16" s="98"/>
      <c r="AK16" s="98"/>
      <c r="AL16" s="98"/>
      <c r="AM16" s="32"/>
      <c r="BC16" s="7"/>
      <c r="BD16" s="7"/>
      <c r="BE16" s="7"/>
      <c r="BF16" s="7"/>
      <c r="BG16" s="7"/>
      <c r="BH16" s="20"/>
      <c r="BI16" s="20"/>
      <c r="BJ16" s="20"/>
      <c r="BK16" s="88"/>
      <c r="BL16" s="88"/>
      <c r="BM16" s="88"/>
      <c r="BN16" s="88"/>
      <c r="BO16" s="7"/>
      <c r="BP16" s="7"/>
      <c r="BQ16" s="7"/>
    </row>
    <row r="17" spans="1:69" ht="12.75">
      <c r="A17" s="107"/>
      <c r="B17" s="108"/>
      <c r="C17" s="96" t="s">
        <v>42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1"/>
      <c r="O17" s="11"/>
      <c r="P17" s="98">
        <f>SUM(A17*9.35)</f>
        <v>0</v>
      </c>
      <c r="Q17" s="98"/>
      <c r="R17" s="98"/>
      <c r="S17" s="98"/>
      <c r="T17" s="16"/>
      <c r="U17" s="109"/>
      <c r="V17" s="108"/>
      <c r="W17" s="110" t="s">
        <v>102</v>
      </c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98">
        <f>SUM(U17*2.47)</f>
        <v>0</v>
      </c>
      <c r="AJ17" s="98"/>
      <c r="AK17" s="98"/>
      <c r="AL17" s="98"/>
      <c r="AM17" s="32"/>
      <c r="BC17" s="7"/>
      <c r="BD17" s="7"/>
      <c r="BE17" s="7"/>
      <c r="BF17" s="7"/>
      <c r="BG17" s="7"/>
      <c r="BH17" s="20"/>
      <c r="BI17" s="20"/>
      <c r="BJ17" s="20"/>
      <c r="BK17" s="14"/>
      <c r="BL17" s="14"/>
      <c r="BM17" s="14"/>
      <c r="BN17" s="14"/>
      <c r="BO17" s="7"/>
      <c r="BP17" s="7"/>
      <c r="BQ17" s="7"/>
    </row>
    <row r="18" spans="1:69" ht="12.75">
      <c r="A18" s="94"/>
      <c r="B18" s="95"/>
      <c r="C18" s="105" t="s">
        <v>43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8"/>
      <c r="N18" s="18"/>
      <c r="O18" s="18"/>
      <c r="P18" s="106">
        <f>SUM(A18*7.25)</f>
        <v>0</v>
      </c>
      <c r="Q18" s="106"/>
      <c r="R18" s="106"/>
      <c r="S18" s="106"/>
      <c r="T18" s="19"/>
      <c r="U18" s="95"/>
      <c r="V18" s="95"/>
      <c r="W18" s="110" t="s">
        <v>138</v>
      </c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98">
        <f>SUM(U18*2.85)</f>
        <v>0</v>
      </c>
      <c r="AJ18" s="98"/>
      <c r="AK18" s="98"/>
      <c r="AL18" s="98"/>
      <c r="AM18" s="32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ht="12.75">
      <c r="A19" s="100" t="s">
        <v>52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2"/>
      <c r="U19" s="95"/>
      <c r="V19" s="95"/>
      <c r="W19" s="96" t="s">
        <v>103</v>
      </c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8">
        <f>SUM(U19*2.21)</f>
        <v>0</v>
      </c>
      <c r="AJ19" s="98"/>
      <c r="AK19" s="98"/>
      <c r="AL19" s="98"/>
      <c r="AM19" s="32"/>
      <c r="BC19" s="7"/>
      <c r="BD19" s="7"/>
      <c r="BE19" s="7"/>
      <c r="BF19" s="99"/>
      <c r="BG19" s="99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ht="12.75">
      <c r="A20" s="94"/>
      <c r="B20" s="95"/>
      <c r="C20" s="96" t="s">
        <v>44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11"/>
      <c r="P20" s="98">
        <f>SUM(A20*2.73)</f>
        <v>0</v>
      </c>
      <c r="Q20" s="98"/>
      <c r="R20" s="98"/>
      <c r="S20" s="98"/>
      <c r="T20" s="16"/>
      <c r="U20" s="95"/>
      <c r="V20" s="95"/>
      <c r="W20" s="96" t="s">
        <v>104</v>
      </c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8">
        <f>SUM(U20*2.21)</f>
        <v>0</v>
      </c>
      <c r="AJ20" s="98"/>
      <c r="AK20" s="98"/>
      <c r="AL20" s="98"/>
      <c r="AM20" s="32"/>
      <c r="BC20" s="7"/>
      <c r="BD20" s="7"/>
      <c r="BE20" s="7"/>
      <c r="BF20" s="7"/>
      <c r="BG20" s="7"/>
      <c r="BH20" s="20"/>
      <c r="BI20" s="20"/>
      <c r="BJ20" s="20"/>
      <c r="BK20" s="88"/>
      <c r="BL20" s="88"/>
      <c r="BM20" s="88"/>
      <c r="BN20" s="88"/>
      <c r="BO20" s="7"/>
      <c r="BP20" s="7"/>
      <c r="BQ20" s="7"/>
    </row>
    <row r="21" spans="1:69" ht="12.75">
      <c r="A21" s="94"/>
      <c r="B21" s="95"/>
      <c r="C21" s="7" t="s">
        <v>45</v>
      </c>
      <c r="D21" s="7"/>
      <c r="E21" s="7"/>
      <c r="F21" s="7"/>
      <c r="G21" s="7"/>
      <c r="H21" s="7"/>
      <c r="I21" s="7"/>
      <c r="J21" s="7"/>
      <c r="K21" s="7"/>
      <c r="L21" s="7"/>
      <c r="M21" s="11"/>
      <c r="N21" s="11"/>
      <c r="O21" s="11"/>
      <c r="P21" s="98">
        <f>SUM(A21*3.94)</f>
        <v>0</v>
      </c>
      <c r="Q21" s="98"/>
      <c r="R21" s="98"/>
      <c r="S21" s="98"/>
      <c r="T21" s="16"/>
      <c r="U21" s="95"/>
      <c r="V21" s="95"/>
      <c r="W21" s="110" t="s">
        <v>105</v>
      </c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98">
        <f>SUM(U21*18.9)</f>
        <v>0</v>
      </c>
      <c r="AJ21" s="98"/>
      <c r="AK21" s="98"/>
      <c r="AL21" s="98"/>
      <c r="AM21" s="32"/>
      <c r="BC21" s="7"/>
      <c r="BD21" s="7"/>
      <c r="BE21" s="7"/>
      <c r="BF21" s="21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ht="12.75">
      <c r="A22" s="94"/>
      <c r="B22" s="95"/>
      <c r="C22" s="97" t="s">
        <v>46</v>
      </c>
      <c r="D22" s="97"/>
      <c r="E22" s="97"/>
      <c r="F22" s="97"/>
      <c r="G22" s="97"/>
      <c r="H22" s="97"/>
      <c r="I22" s="97"/>
      <c r="J22" s="97"/>
      <c r="K22" s="97"/>
      <c r="L22" s="97"/>
      <c r="M22" s="11"/>
      <c r="N22" s="11"/>
      <c r="O22" s="11"/>
      <c r="P22" s="98">
        <f>SUM(A22*1.89)</f>
        <v>0</v>
      </c>
      <c r="Q22" s="98"/>
      <c r="R22" s="98"/>
      <c r="S22" s="98"/>
      <c r="T22" s="16"/>
      <c r="U22" s="95"/>
      <c r="V22" s="95"/>
      <c r="W22" s="110" t="s">
        <v>106</v>
      </c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98">
        <f>SUM(U22*21)</f>
        <v>0</v>
      </c>
      <c r="AJ22" s="98"/>
      <c r="AK22" s="98"/>
      <c r="AL22" s="98"/>
      <c r="AM22" s="32"/>
      <c r="BC22" s="7"/>
      <c r="BD22" s="7"/>
      <c r="BE22" s="7"/>
      <c r="BF22" s="99"/>
      <c r="BG22" s="99"/>
      <c r="BH22" s="7"/>
      <c r="BI22" s="7"/>
      <c r="BJ22" s="7"/>
      <c r="BK22" s="88"/>
      <c r="BL22" s="88"/>
      <c r="BM22" s="88"/>
      <c r="BN22" s="88"/>
      <c r="BO22" s="7"/>
      <c r="BP22" s="7"/>
      <c r="BQ22" s="7"/>
    </row>
    <row r="23" spans="1:69" ht="12.75">
      <c r="A23" s="94"/>
      <c r="B23" s="95"/>
      <c r="C23" s="97" t="s">
        <v>35</v>
      </c>
      <c r="D23" s="97"/>
      <c r="E23" s="97"/>
      <c r="F23" s="97"/>
      <c r="G23" s="97"/>
      <c r="H23" s="97"/>
      <c r="I23" s="97"/>
      <c r="J23" s="97"/>
      <c r="K23" s="97"/>
      <c r="L23" s="97"/>
      <c r="M23" s="11"/>
      <c r="N23" s="11"/>
      <c r="O23" s="11"/>
      <c r="P23" s="98">
        <f>SUM(A23*2.25)</f>
        <v>0</v>
      </c>
      <c r="Q23" s="98"/>
      <c r="R23" s="98"/>
      <c r="S23" s="98"/>
      <c r="T23" s="16"/>
      <c r="U23" s="111" t="s">
        <v>134</v>
      </c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12"/>
      <c r="BC23" s="7"/>
      <c r="BD23" s="7"/>
      <c r="BE23" s="7"/>
      <c r="BF23" s="99"/>
      <c r="BG23" s="99"/>
      <c r="BH23" s="7"/>
      <c r="BI23" s="7"/>
      <c r="BJ23" s="7"/>
      <c r="BK23" s="88"/>
      <c r="BL23" s="88"/>
      <c r="BM23" s="88"/>
      <c r="BN23" s="88"/>
      <c r="BO23" s="7"/>
      <c r="BP23" s="7"/>
      <c r="BQ23" s="7"/>
    </row>
    <row r="24" spans="1:69" ht="12.75">
      <c r="A24" s="94"/>
      <c r="B24" s="95"/>
      <c r="C24" s="96" t="s">
        <v>47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8">
        <f>SUM(A24*3.3)</f>
        <v>0</v>
      </c>
      <c r="Q24" s="98"/>
      <c r="R24" s="98"/>
      <c r="S24" s="98"/>
      <c r="T24" s="16"/>
      <c r="U24" s="95"/>
      <c r="V24" s="95"/>
      <c r="W24" s="96" t="s">
        <v>90</v>
      </c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8">
        <f>SUM(U24*34.65)</f>
        <v>0</v>
      </c>
      <c r="AJ24" s="98"/>
      <c r="AK24" s="98"/>
      <c r="AL24" s="98"/>
      <c r="AM24" s="32"/>
      <c r="BC24" s="7"/>
      <c r="BD24" s="7"/>
      <c r="BE24" s="7"/>
      <c r="BF24" s="99"/>
      <c r="BG24" s="99"/>
      <c r="BH24" s="7"/>
      <c r="BI24" s="7"/>
      <c r="BJ24" s="7"/>
      <c r="BK24" s="88"/>
      <c r="BL24" s="88"/>
      <c r="BM24" s="88"/>
      <c r="BN24" s="88"/>
      <c r="BO24" s="7"/>
      <c r="BP24" s="7"/>
      <c r="BQ24" s="7"/>
    </row>
    <row r="25" spans="1:69" ht="12.75">
      <c r="A25" s="94"/>
      <c r="B25" s="95"/>
      <c r="C25" s="103" t="s">
        <v>109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1"/>
      <c r="N25" s="11"/>
      <c r="O25" s="11"/>
      <c r="P25" s="98">
        <f>SUM(A25*1.94)</f>
        <v>0</v>
      </c>
      <c r="Q25" s="98"/>
      <c r="R25" s="98"/>
      <c r="S25" s="98"/>
      <c r="T25" s="16"/>
      <c r="U25" s="109"/>
      <c r="V25" s="108"/>
      <c r="W25" s="96" t="s">
        <v>91</v>
      </c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8">
        <f>SUM(U25*39.9)</f>
        <v>0</v>
      </c>
      <c r="AJ25" s="98"/>
      <c r="AK25" s="98"/>
      <c r="AL25" s="98"/>
      <c r="AM25" s="32"/>
      <c r="BC25" s="7"/>
      <c r="BD25" s="7"/>
      <c r="BE25" s="7"/>
      <c r="BF25" s="33"/>
      <c r="BG25" s="33"/>
      <c r="BH25" s="7"/>
      <c r="BI25" s="7"/>
      <c r="BJ25" s="7"/>
      <c r="BK25" s="14"/>
      <c r="BL25" s="14"/>
      <c r="BM25" s="14"/>
      <c r="BN25" s="14"/>
      <c r="BO25" s="7"/>
      <c r="BP25" s="7"/>
      <c r="BQ25" s="7"/>
    </row>
    <row r="26" spans="1:69" ht="12.75">
      <c r="A26" s="107"/>
      <c r="B26" s="108"/>
      <c r="C26" s="96" t="s">
        <v>48</v>
      </c>
      <c r="D26" s="97"/>
      <c r="E26" s="97"/>
      <c r="F26" s="97"/>
      <c r="G26" s="97"/>
      <c r="H26" s="97"/>
      <c r="I26" s="97"/>
      <c r="J26" s="97"/>
      <c r="K26" s="97"/>
      <c r="L26" s="97"/>
      <c r="M26" s="11"/>
      <c r="N26" s="11"/>
      <c r="O26" s="11"/>
      <c r="P26" s="98">
        <f>SUM(A26*1.79)</f>
        <v>0</v>
      </c>
      <c r="Q26" s="98"/>
      <c r="R26" s="98"/>
      <c r="S26" s="98"/>
      <c r="T26" s="16"/>
      <c r="U26" s="109"/>
      <c r="V26" s="108"/>
      <c r="W26" s="96" t="s">
        <v>92</v>
      </c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8">
        <f>SUM(U26*29.4)</f>
        <v>0</v>
      </c>
      <c r="AJ26" s="98"/>
      <c r="AK26" s="98"/>
      <c r="AL26" s="98"/>
      <c r="AM26" s="32"/>
      <c r="BC26" s="7"/>
      <c r="BD26" s="7"/>
      <c r="BE26" s="7"/>
      <c r="BF26" s="33"/>
      <c r="BG26" s="33"/>
      <c r="BH26" s="7"/>
      <c r="BI26" s="7"/>
      <c r="BJ26" s="7"/>
      <c r="BK26" s="14"/>
      <c r="BL26" s="14"/>
      <c r="BM26" s="14"/>
      <c r="BN26" s="14"/>
      <c r="BO26" s="7"/>
      <c r="BP26" s="7"/>
      <c r="BQ26" s="7"/>
    </row>
    <row r="27" spans="1:69" ht="12.75">
      <c r="A27" s="107"/>
      <c r="B27" s="108"/>
      <c r="C27" s="110" t="s">
        <v>49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1"/>
      <c r="P27" s="98">
        <f>SUM(A27*2.1)</f>
        <v>0</v>
      </c>
      <c r="Q27" s="98"/>
      <c r="R27" s="98"/>
      <c r="S27" s="98"/>
      <c r="T27" s="16"/>
      <c r="U27" s="109"/>
      <c r="V27" s="108"/>
      <c r="W27" s="96" t="s">
        <v>93</v>
      </c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8">
        <f>SUM(U27*46.2)</f>
        <v>0</v>
      </c>
      <c r="AJ27" s="98"/>
      <c r="AK27" s="98"/>
      <c r="AL27" s="98"/>
      <c r="AM27" s="32"/>
      <c r="BC27" s="7"/>
      <c r="BD27" s="7"/>
      <c r="BE27" s="7"/>
      <c r="BF27" s="33"/>
      <c r="BG27" s="33"/>
      <c r="BH27" s="7"/>
      <c r="BI27" s="7"/>
      <c r="BJ27" s="7"/>
      <c r="BK27" s="14"/>
      <c r="BL27" s="14"/>
      <c r="BM27" s="14"/>
      <c r="BN27" s="14"/>
      <c r="BO27" s="7"/>
      <c r="BP27" s="7"/>
      <c r="BQ27" s="7"/>
    </row>
    <row r="28" spans="1:69" ht="12.75">
      <c r="A28" s="107"/>
      <c r="B28" s="108"/>
      <c r="C28" s="110" t="s">
        <v>50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1"/>
      <c r="P28" s="98">
        <f>SUM(A28*2.42)</f>
        <v>0</v>
      </c>
      <c r="Q28" s="98"/>
      <c r="R28" s="98"/>
      <c r="S28" s="98"/>
      <c r="T28" s="16"/>
      <c r="U28" s="109"/>
      <c r="V28" s="108"/>
      <c r="W28" s="96" t="s">
        <v>94</v>
      </c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8">
        <f>SUM(U28*25.2)</f>
        <v>0</v>
      </c>
      <c r="AJ28" s="98"/>
      <c r="AK28" s="98"/>
      <c r="AL28" s="98"/>
      <c r="AM28" s="32"/>
      <c r="BC28" s="7"/>
      <c r="BD28" s="7"/>
      <c r="BE28" s="7"/>
      <c r="BF28" s="33"/>
      <c r="BG28" s="33"/>
      <c r="BH28" s="7"/>
      <c r="BI28" s="7"/>
      <c r="BJ28" s="7"/>
      <c r="BK28" s="14"/>
      <c r="BL28" s="14"/>
      <c r="BM28" s="14"/>
      <c r="BN28" s="14"/>
      <c r="BO28" s="7"/>
      <c r="BP28" s="7"/>
      <c r="BQ28" s="7"/>
    </row>
    <row r="29" spans="1:69" ht="12.75">
      <c r="A29" s="94"/>
      <c r="B29" s="95"/>
      <c r="C29" s="110" t="s">
        <v>51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1"/>
      <c r="P29" s="98">
        <f>SUM(A29*2.94)</f>
        <v>0</v>
      </c>
      <c r="Q29" s="98"/>
      <c r="R29" s="98"/>
      <c r="S29" s="98"/>
      <c r="T29" s="16"/>
      <c r="U29" s="109"/>
      <c r="V29" s="108"/>
      <c r="W29" s="96" t="s">
        <v>95</v>
      </c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8">
        <f>SUM(U29*33.6)</f>
        <v>0</v>
      </c>
      <c r="AJ29" s="98"/>
      <c r="AK29" s="98"/>
      <c r="AL29" s="98"/>
      <c r="AM29" s="32"/>
      <c r="BC29" s="7"/>
      <c r="BD29" s="7"/>
      <c r="BE29" s="7"/>
      <c r="BF29" s="33"/>
      <c r="BG29" s="33"/>
      <c r="BH29" s="7"/>
      <c r="BI29" s="7"/>
      <c r="BJ29" s="7"/>
      <c r="BK29" s="14"/>
      <c r="BL29" s="14"/>
      <c r="BM29" s="14"/>
      <c r="BN29" s="14"/>
      <c r="BO29" s="7"/>
      <c r="BP29" s="7"/>
      <c r="BQ29" s="7"/>
    </row>
    <row r="30" spans="1:69" ht="12.75">
      <c r="A30" s="94"/>
      <c r="B30" s="95"/>
      <c r="C30" s="110" t="s">
        <v>53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1"/>
      <c r="P30" s="98">
        <f>SUM(A30*1.85)</f>
        <v>0</v>
      </c>
      <c r="Q30" s="98"/>
      <c r="R30" s="98"/>
      <c r="S30" s="98"/>
      <c r="T30" s="16"/>
      <c r="U30" s="95"/>
      <c r="V30" s="95"/>
      <c r="W30" s="96" t="s">
        <v>96</v>
      </c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8">
        <f>SUM(U30*18.9)</f>
        <v>0</v>
      </c>
      <c r="AJ30" s="98"/>
      <c r="AK30" s="98"/>
      <c r="AL30" s="98"/>
      <c r="AM30" s="32"/>
      <c r="BC30" s="7"/>
      <c r="BD30" s="7"/>
      <c r="BE30" s="7"/>
      <c r="BF30" s="33"/>
      <c r="BG30" s="33"/>
      <c r="BH30" s="7"/>
      <c r="BI30" s="7"/>
      <c r="BJ30" s="7"/>
      <c r="BK30" s="14"/>
      <c r="BL30" s="14"/>
      <c r="BM30" s="14"/>
      <c r="BN30" s="14"/>
      <c r="BO30" s="7"/>
      <c r="BP30" s="7"/>
      <c r="BQ30" s="7"/>
    </row>
    <row r="31" spans="1:69" ht="12.75">
      <c r="A31" s="94"/>
      <c r="B31" s="95"/>
      <c r="C31" s="110" t="s">
        <v>54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98">
        <f>SUM(A31*1.85)</f>
        <v>0</v>
      </c>
      <c r="Q31" s="98"/>
      <c r="R31" s="98"/>
      <c r="S31" s="98"/>
      <c r="T31" s="16"/>
      <c r="U31" s="95"/>
      <c r="V31" s="95"/>
      <c r="W31" s="96" t="s">
        <v>108</v>
      </c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8">
        <f>SUM(U31*28)</f>
        <v>0</v>
      </c>
      <c r="AJ31" s="98"/>
      <c r="AK31" s="98"/>
      <c r="AL31" s="98"/>
      <c r="AM31" s="32"/>
      <c r="BC31" s="7"/>
      <c r="BD31" s="7"/>
      <c r="BE31" s="7"/>
      <c r="BF31" s="33"/>
      <c r="BG31" s="33"/>
      <c r="BH31" s="7"/>
      <c r="BI31" s="7"/>
      <c r="BJ31" s="7"/>
      <c r="BK31" s="14"/>
      <c r="BL31" s="14"/>
      <c r="BM31" s="14"/>
      <c r="BN31" s="14"/>
      <c r="BO31" s="7"/>
      <c r="BP31" s="7"/>
      <c r="BQ31" s="7"/>
    </row>
    <row r="32" spans="1:69" ht="12.75">
      <c r="A32" s="94"/>
      <c r="B32" s="95"/>
      <c r="C32" s="105" t="s">
        <v>55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8"/>
      <c r="N32" s="18"/>
      <c r="O32" s="18"/>
      <c r="P32" s="106">
        <f>SUM(A32*1.85)</f>
        <v>0</v>
      </c>
      <c r="Q32" s="106"/>
      <c r="R32" s="106"/>
      <c r="S32" s="106"/>
      <c r="T32" s="19"/>
      <c r="U32" s="95"/>
      <c r="V32" s="95"/>
      <c r="W32" s="96" t="s">
        <v>107</v>
      </c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>
        <f>SUM(U32*33.65)</f>
        <v>0</v>
      </c>
      <c r="AJ32" s="98"/>
      <c r="AK32" s="98"/>
      <c r="AL32" s="98"/>
      <c r="AM32" s="32"/>
      <c r="BE32" s="7"/>
      <c r="BF32" s="33"/>
      <c r="BG32" s="33"/>
      <c r="BH32" s="7"/>
      <c r="BI32" s="7"/>
      <c r="BJ32" s="7"/>
      <c r="BK32" s="14"/>
      <c r="BL32" s="14"/>
      <c r="BM32" s="14"/>
      <c r="BN32" s="14"/>
      <c r="BO32" s="7"/>
      <c r="BP32" s="7"/>
      <c r="BQ32" s="7"/>
    </row>
    <row r="33" spans="1:68" ht="12.75">
      <c r="A33" s="100" t="s">
        <v>86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95"/>
      <c r="V33" s="95"/>
      <c r="W33" s="96" t="s">
        <v>97</v>
      </c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8">
        <f>SUM(U33*37.95)</f>
        <v>0</v>
      </c>
      <c r="AJ33" s="98"/>
      <c r="AK33" s="98"/>
      <c r="AL33" s="98"/>
      <c r="AM33" s="32"/>
      <c r="BD33" s="23"/>
      <c r="BE33" s="11"/>
      <c r="BF33" s="33"/>
      <c r="BG33" s="33"/>
      <c r="BH33" s="7"/>
      <c r="BI33" s="7"/>
      <c r="BJ33" s="7"/>
      <c r="BK33" s="14"/>
      <c r="BL33" s="14"/>
      <c r="BM33" s="14"/>
      <c r="BN33" s="14"/>
      <c r="BO33" s="7"/>
      <c r="BP33" s="7"/>
    </row>
    <row r="34" spans="1:68" ht="12.75">
      <c r="A34" s="94"/>
      <c r="B34" s="95"/>
      <c r="C34" s="97" t="s">
        <v>119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8">
        <f>SUM(A34*39.9)</f>
        <v>0</v>
      </c>
      <c r="Q34" s="98"/>
      <c r="R34" s="98"/>
      <c r="S34" s="98"/>
      <c r="T34" s="16"/>
      <c r="U34" s="95"/>
      <c r="V34" s="95"/>
      <c r="W34" s="96" t="s">
        <v>98</v>
      </c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8">
        <f>SUM(U34*25)</f>
        <v>0</v>
      </c>
      <c r="AJ34" s="98"/>
      <c r="AK34" s="98"/>
      <c r="AL34" s="98"/>
      <c r="AM34" s="32"/>
      <c r="AY34" s="99"/>
      <c r="AZ34" s="99"/>
      <c r="BA34" s="13"/>
      <c r="BB34" s="13"/>
      <c r="BC34" s="13"/>
      <c r="BD34" s="13"/>
      <c r="BE34" s="11"/>
      <c r="BF34" s="33"/>
      <c r="BG34" s="33"/>
      <c r="BH34" s="7"/>
      <c r="BI34" s="7"/>
      <c r="BJ34" s="7"/>
      <c r="BK34" s="14"/>
      <c r="BL34" s="14"/>
      <c r="BM34" s="14"/>
      <c r="BN34" s="14"/>
      <c r="BO34" s="14"/>
      <c r="BP34" s="7"/>
    </row>
    <row r="35" spans="1:68" ht="12.75">
      <c r="A35" s="94"/>
      <c r="B35" s="95"/>
      <c r="C35" s="97" t="s">
        <v>118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8">
        <f>SUM(A35*39.9)</f>
        <v>0</v>
      </c>
      <c r="Q35" s="98"/>
      <c r="R35" s="98"/>
      <c r="S35" s="98"/>
      <c r="T35" s="16"/>
      <c r="U35" s="95"/>
      <c r="V35" s="95"/>
      <c r="W35" s="96" t="s">
        <v>99</v>
      </c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106">
        <f>SUM(U35*25)</f>
        <v>0</v>
      </c>
      <c r="AJ35" s="106"/>
      <c r="AK35" s="106"/>
      <c r="AL35" s="106"/>
      <c r="AM35" s="54"/>
      <c r="AY35" s="99"/>
      <c r="AZ35" s="99"/>
      <c r="BA35" s="13"/>
      <c r="BB35" s="13"/>
      <c r="BC35" s="13"/>
      <c r="BD35" s="13"/>
      <c r="BE35" s="11"/>
      <c r="BF35" s="33"/>
      <c r="BG35" s="33"/>
      <c r="BH35" s="7"/>
      <c r="BI35" s="7"/>
      <c r="BJ35" s="7"/>
      <c r="BK35" s="14"/>
      <c r="BL35" s="14"/>
      <c r="BM35" s="14"/>
      <c r="BN35" s="14"/>
      <c r="BO35" s="14"/>
      <c r="BP35" s="7"/>
    </row>
    <row r="36" spans="1:68" ht="12.75">
      <c r="A36" s="94"/>
      <c r="B36" s="95"/>
      <c r="C36" s="97" t="s">
        <v>135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>
        <f>SUM(A36*39.9)</f>
        <v>0</v>
      </c>
      <c r="Q36" s="98"/>
      <c r="R36" s="98"/>
      <c r="S36" s="98"/>
      <c r="T36" s="16"/>
      <c r="U36" s="111" t="s">
        <v>115</v>
      </c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12"/>
      <c r="AY36" s="99"/>
      <c r="AZ36" s="99"/>
      <c r="BA36" s="13"/>
      <c r="BB36" s="13"/>
      <c r="BC36" s="13"/>
      <c r="BD36" s="13"/>
      <c r="BE36" s="13"/>
      <c r="BF36" s="7"/>
      <c r="BG36" s="24"/>
      <c r="BH36" s="24"/>
      <c r="BI36" s="24"/>
      <c r="BJ36" s="7"/>
      <c r="BK36" s="7"/>
      <c r="BL36" s="88"/>
      <c r="BM36" s="88"/>
      <c r="BN36" s="88"/>
      <c r="BO36" s="88"/>
      <c r="BP36" s="7"/>
    </row>
    <row r="37" spans="1:39" ht="12.75">
      <c r="A37" s="94"/>
      <c r="B37" s="95"/>
      <c r="C37" s="97" t="s">
        <v>136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8">
        <f>SUM(A37*39.9)</f>
        <v>0</v>
      </c>
      <c r="Q37" s="98"/>
      <c r="R37" s="98"/>
      <c r="S37" s="98"/>
      <c r="T37" s="11"/>
      <c r="U37" s="95"/>
      <c r="V37" s="95"/>
      <c r="W37" s="96" t="s">
        <v>56</v>
      </c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8">
        <f>SUM(U37*18.85)</f>
        <v>0</v>
      </c>
      <c r="AJ37" s="98"/>
      <c r="AK37" s="98"/>
      <c r="AL37" s="98"/>
      <c r="AM37" s="32"/>
    </row>
    <row r="38" spans="1:68" ht="12.75">
      <c r="A38" s="94"/>
      <c r="B38" s="95"/>
      <c r="C38" s="97" t="s">
        <v>120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8">
        <f>SUM(A38*44.05)</f>
        <v>0</v>
      </c>
      <c r="Q38" s="98"/>
      <c r="R38" s="98"/>
      <c r="S38" s="98"/>
      <c r="T38" s="11"/>
      <c r="U38" s="95"/>
      <c r="V38" s="95"/>
      <c r="W38" s="96" t="s">
        <v>57</v>
      </c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>
        <f>SUM(U38*16.28)</f>
        <v>0</v>
      </c>
      <c r="AJ38" s="98"/>
      <c r="AK38" s="98"/>
      <c r="AL38" s="98"/>
      <c r="AM38" s="32"/>
      <c r="AY38" s="99"/>
      <c r="AZ38" s="99"/>
      <c r="BA38" s="13"/>
      <c r="BB38" s="13"/>
      <c r="BC38" s="13"/>
      <c r="BD38" s="13"/>
      <c r="BE38" s="13"/>
      <c r="BF38" s="13"/>
      <c r="BG38" s="20"/>
      <c r="BH38" s="20"/>
      <c r="BI38" s="20"/>
      <c r="BJ38" s="7"/>
      <c r="BK38" s="7"/>
      <c r="BL38" s="88"/>
      <c r="BM38" s="88"/>
      <c r="BN38" s="88"/>
      <c r="BO38" s="88"/>
      <c r="BP38" s="7"/>
    </row>
    <row r="39" spans="1:68" ht="12.75">
      <c r="A39" s="94"/>
      <c r="B39" s="95"/>
      <c r="C39" s="97" t="s">
        <v>121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8">
        <f>SUM(A39*59.8)</f>
        <v>0</v>
      </c>
      <c r="Q39" s="98"/>
      <c r="R39" s="98"/>
      <c r="S39" s="98"/>
      <c r="T39" s="11"/>
      <c r="U39" s="95"/>
      <c r="V39" s="95"/>
      <c r="W39" s="96" t="s">
        <v>58</v>
      </c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8">
        <f>SUM(U39*13.6)</f>
        <v>0</v>
      </c>
      <c r="AJ39" s="98"/>
      <c r="AK39" s="98"/>
      <c r="AL39" s="98"/>
      <c r="AM39" s="32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</row>
    <row r="40" spans="1:39" ht="12.75">
      <c r="A40" s="94"/>
      <c r="B40" s="95"/>
      <c r="C40" s="97" t="s">
        <v>122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8">
        <f>SUM(A40*76.6)</f>
        <v>0</v>
      </c>
      <c r="Q40" s="98"/>
      <c r="R40" s="98"/>
      <c r="S40" s="98"/>
      <c r="T40" s="11"/>
      <c r="U40" s="95"/>
      <c r="V40" s="95"/>
      <c r="W40" s="97" t="s">
        <v>111</v>
      </c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8">
        <f>SUM(U40*11.5)</f>
        <v>0</v>
      </c>
      <c r="AJ40" s="98"/>
      <c r="AK40" s="98"/>
      <c r="AL40" s="98"/>
      <c r="AM40" s="32"/>
    </row>
    <row r="41" spans="1:39" ht="12.75">
      <c r="A41" s="94"/>
      <c r="B41" s="95"/>
      <c r="C41" s="97" t="s">
        <v>123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8">
        <f>SUM(A41*54.55)</f>
        <v>0</v>
      </c>
      <c r="Q41" s="98"/>
      <c r="R41" s="98"/>
      <c r="S41" s="98"/>
      <c r="T41" s="11"/>
      <c r="U41" s="95"/>
      <c r="V41" s="95"/>
      <c r="W41" s="96" t="s">
        <v>59</v>
      </c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8">
        <f>SUM(U41*10.48)</f>
        <v>0</v>
      </c>
      <c r="AJ41" s="98"/>
      <c r="AK41" s="98"/>
      <c r="AL41" s="98"/>
      <c r="AM41" s="32"/>
    </row>
    <row r="42" spans="1:39" ht="12.75">
      <c r="A42" s="94"/>
      <c r="B42" s="95"/>
      <c r="C42" s="97" t="s">
        <v>124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8">
        <f>SUM(A42*71.35)</f>
        <v>0</v>
      </c>
      <c r="Q42" s="98"/>
      <c r="R42" s="98"/>
      <c r="S42" s="98"/>
      <c r="T42" s="11"/>
      <c r="U42" s="95"/>
      <c r="V42" s="95"/>
      <c r="W42" s="96" t="s">
        <v>14</v>
      </c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8">
        <f>SUM(U42*9.4)</f>
        <v>0</v>
      </c>
      <c r="AJ42" s="98"/>
      <c r="AK42" s="98"/>
      <c r="AL42" s="98"/>
      <c r="AM42" s="32"/>
    </row>
    <row r="43" spans="1:39" ht="12.75">
      <c r="A43" s="94"/>
      <c r="B43" s="95"/>
      <c r="C43" s="97" t="s">
        <v>125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8">
        <f>SUM(A43*93.4)</f>
        <v>0</v>
      </c>
      <c r="Q43" s="98"/>
      <c r="R43" s="98"/>
      <c r="S43" s="98"/>
      <c r="T43" s="11"/>
      <c r="U43" s="113"/>
      <c r="V43" s="114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6"/>
      <c r="AJ43" s="116"/>
      <c r="AK43" s="116"/>
      <c r="AL43" s="116"/>
      <c r="AM43" s="32"/>
    </row>
    <row r="44" spans="1:39" ht="12.75">
      <c r="A44" s="94"/>
      <c r="B44" s="95"/>
      <c r="C44" s="97" t="s">
        <v>126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8">
        <f>SUM(A44*49.3)</f>
        <v>0</v>
      </c>
      <c r="Q44" s="98"/>
      <c r="R44" s="98"/>
      <c r="S44" s="98"/>
      <c r="T44" s="11"/>
      <c r="U44" s="95"/>
      <c r="V44" s="95"/>
      <c r="W44" s="104" t="s">
        <v>117</v>
      </c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6">
        <f>SUM(U44*4.83)</f>
        <v>0</v>
      </c>
      <c r="AJ44" s="106"/>
      <c r="AK44" s="106"/>
      <c r="AL44" s="106"/>
      <c r="AM44" s="54"/>
    </row>
    <row r="45" spans="1:39" ht="12.75">
      <c r="A45" s="94"/>
      <c r="B45" s="95"/>
      <c r="C45" s="97" t="s">
        <v>127</v>
      </c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8">
        <f>SUM(A45*64)</f>
        <v>0</v>
      </c>
      <c r="Q45" s="98"/>
      <c r="R45" s="98"/>
      <c r="S45" s="98"/>
      <c r="T45" s="11"/>
      <c r="U45" s="111" t="s">
        <v>116</v>
      </c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12"/>
    </row>
    <row r="46" spans="1:39" ht="12.75">
      <c r="A46" s="94"/>
      <c r="B46" s="95"/>
      <c r="C46" s="97" t="s">
        <v>128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8">
        <f>SUM(A46*79.75)</f>
        <v>0</v>
      </c>
      <c r="Q46" s="98"/>
      <c r="R46" s="98"/>
      <c r="S46" s="98"/>
      <c r="T46" s="16"/>
      <c r="U46" s="95"/>
      <c r="V46" s="95"/>
      <c r="W46" s="96" t="s">
        <v>60</v>
      </c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8">
        <f>SUM(U46*4.46)</f>
        <v>0</v>
      </c>
      <c r="AJ46" s="98"/>
      <c r="AK46" s="98"/>
      <c r="AL46" s="98"/>
      <c r="AM46" s="32"/>
    </row>
    <row r="47" spans="1:39" ht="12.75">
      <c r="A47" s="94"/>
      <c r="B47" s="95"/>
      <c r="C47" s="97" t="s">
        <v>129</v>
      </c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8">
        <f>SUM(A47*24.1)</f>
        <v>0</v>
      </c>
      <c r="Q47" s="98"/>
      <c r="R47" s="98"/>
      <c r="S47" s="98"/>
      <c r="T47" s="16"/>
      <c r="U47" s="95"/>
      <c r="V47" s="95"/>
      <c r="W47" s="96" t="s">
        <v>61</v>
      </c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8">
        <f aca="true" t="shared" si="0" ref="AI47:AI52">SUM(U47*5.2)</f>
        <v>0</v>
      </c>
      <c r="AJ47" s="98"/>
      <c r="AK47" s="98"/>
      <c r="AL47" s="98"/>
      <c r="AM47" s="32"/>
    </row>
    <row r="48" spans="1:39" ht="12.75">
      <c r="A48" s="94"/>
      <c r="B48" s="95"/>
      <c r="C48" s="97" t="s">
        <v>130</v>
      </c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8">
        <f>SUM(A48*32.5)</f>
        <v>0</v>
      </c>
      <c r="Q48" s="98"/>
      <c r="R48" s="98"/>
      <c r="S48" s="98"/>
      <c r="T48" s="16"/>
      <c r="U48" s="95"/>
      <c r="V48" s="95"/>
      <c r="W48" s="96" t="s">
        <v>62</v>
      </c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8">
        <f t="shared" si="0"/>
        <v>0</v>
      </c>
      <c r="AJ48" s="98"/>
      <c r="AK48" s="98"/>
      <c r="AL48" s="98"/>
      <c r="AM48" s="32"/>
    </row>
    <row r="49" spans="1:39" ht="12.75">
      <c r="A49" s="94"/>
      <c r="B49" s="95"/>
      <c r="C49" s="97" t="s">
        <v>131</v>
      </c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8">
        <f>SUM(A49*41.95)</f>
        <v>0</v>
      </c>
      <c r="Q49" s="98"/>
      <c r="R49" s="98"/>
      <c r="S49" s="98"/>
      <c r="T49" s="16"/>
      <c r="U49" s="95"/>
      <c r="V49" s="95"/>
      <c r="W49" s="96" t="s">
        <v>63</v>
      </c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8">
        <f t="shared" si="0"/>
        <v>0</v>
      </c>
      <c r="AJ49" s="98"/>
      <c r="AK49" s="98"/>
      <c r="AL49" s="98"/>
      <c r="AM49" s="32"/>
    </row>
    <row r="50" spans="1:39" ht="12.75">
      <c r="A50" s="94"/>
      <c r="B50" s="95"/>
      <c r="C50" s="97" t="s">
        <v>132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8">
        <f>SUM(A50*51.45)</f>
        <v>0</v>
      </c>
      <c r="Q50" s="98"/>
      <c r="R50" s="98"/>
      <c r="S50" s="98"/>
      <c r="T50" s="16"/>
      <c r="U50" s="95"/>
      <c r="V50" s="95"/>
      <c r="W50" s="96" t="s">
        <v>64</v>
      </c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8">
        <f t="shared" si="0"/>
        <v>0</v>
      </c>
      <c r="AJ50" s="98"/>
      <c r="AK50" s="98"/>
      <c r="AL50" s="98"/>
      <c r="AM50" s="32"/>
    </row>
    <row r="51" spans="1:39" ht="12.75">
      <c r="A51" s="94"/>
      <c r="B51" s="95"/>
      <c r="C51" s="97" t="s">
        <v>133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8">
        <f>SUM(A51*51.45)</f>
        <v>0</v>
      </c>
      <c r="Q51" s="98"/>
      <c r="R51" s="98"/>
      <c r="S51" s="98"/>
      <c r="T51" s="11"/>
      <c r="U51" s="95"/>
      <c r="V51" s="95"/>
      <c r="W51" s="96" t="s">
        <v>65</v>
      </c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8">
        <f t="shared" si="0"/>
        <v>0</v>
      </c>
      <c r="AJ51" s="98"/>
      <c r="AK51" s="98"/>
      <c r="AL51" s="98"/>
      <c r="AM51" s="32"/>
    </row>
    <row r="52" spans="1:39" ht="12.75">
      <c r="A52" s="94"/>
      <c r="B52" s="95"/>
      <c r="C52" s="97" t="s">
        <v>87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8">
        <f>SUM(A52*3.25)</f>
        <v>0</v>
      </c>
      <c r="Q52" s="98"/>
      <c r="R52" s="98"/>
      <c r="S52" s="98"/>
      <c r="T52" s="11"/>
      <c r="U52" s="95"/>
      <c r="V52" s="95"/>
      <c r="W52" s="96" t="s">
        <v>66</v>
      </c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8">
        <f t="shared" si="0"/>
        <v>0</v>
      </c>
      <c r="AJ52" s="98"/>
      <c r="AK52" s="98"/>
      <c r="AL52" s="98"/>
      <c r="AM52" s="32"/>
    </row>
    <row r="53" spans="1:39" ht="12.75">
      <c r="A53" s="94"/>
      <c r="B53" s="95"/>
      <c r="C53" s="96" t="s">
        <v>88</v>
      </c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8">
        <f>SUM(A53*51.45)</f>
        <v>0</v>
      </c>
      <c r="Q53" s="98"/>
      <c r="R53" s="98"/>
      <c r="S53" s="98"/>
      <c r="T53" s="11"/>
      <c r="U53" s="117" t="s">
        <v>72</v>
      </c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9"/>
    </row>
    <row r="54" spans="1:39" ht="12.75">
      <c r="A54" s="94"/>
      <c r="B54" s="95"/>
      <c r="C54" s="105" t="s">
        <v>89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6">
        <f>SUM(A54*51.45)</f>
        <v>0</v>
      </c>
      <c r="Q54" s="106"/>
      <c r="R54" s="106"/>
      <c r="S54" s="106"/>
      <c r="T54" s="19"/>
      <c r="U54" s="108"/>
      <c r="V54" s="95"/>
      <c r="W54" s="96" t="s">
        <v>67</v>
      </c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8">
        <f aca="true" t="shared" si="1" ref="AI54:AI59">SUM(U54*23.1)</f>
        <v>0</v>
      </c>
      <c r="AJ54" s="98"/>
      <c r="AK54" s="98"/>
      <c r="AL54" s="98"/>
      <c r="AM54" s="32"/>
    </row>
    <row r="55" spans="1:59" ht="12.75">
      <c r="A55" s="100" t="s">
        <v>114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2"/>
      <c r="U55" s="108"/>
      <c r="V55" s="95"/>
      <c r="W55" s="96" t="s">
        <v>13</v>
      </c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8">
        <f t="shared" si="1"/>
        <v>0</v>
      </c>
      <c r="AJ55" s="98"/>
      <c r="AK55" s="98"/>
      <c r="AL55" s="98"/>
      <c r="AM55" s="32"/>
      <c r="BA55" s="7"/>
      <c r="BB55" s="120"/>
      <c r="BC55" s="121"/>
      <c r="BD55" s="121"/>
      <c r="BE55" s="121"/>
      <c r="BF55" s="121"/>
      <c r="BG55" s="121"/>
    </row>
    <row r="56" spans="1:59" ht="12.75">
      <c r="A56" s="94"/>
      <c r="B56" s="95"/>
      <c r="C56" s="96" t="s">
        <v>77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8">
        <f>SUM(A56*23.05)</f>
        <v>0</v>
      </c>
      <c r="Q56" s="98"/>
      <c r="R56" s="98"/>
      <c r="S56" s="98"/>
      <c r="T56" s="16"/>
      <c r="U56" s="108"/>
      <c r="V56" s="95"/>
      <c r="W56" s="96" t="s">
        <v>68</v>
      </c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8">
        <f t="shared" si="1"/>
        <v>0</v>
      </c>
      <c r="AJ56" s="98"/>
      <c r="AK56" s="98"/>
      <c r="AL56" s="98"/>
      <c r="AM56" s="32"/>
      <c r="BA56" s="7"/>
      <c r="BB56" s="7"/>
      <c r="BC56" s="7"/>
      <c r="BD56" s="7"/>
      <c r="BE56" s="7"/>
      <c r="BF56" s="7"/>
      <c r="BG56" s="7"/>
    </row>
    <row r="57" spans="1:39" ht="12.75">
      <c r="A57" s="94"/>
      <c r="B57" s="95"/>
      <c r="C57" s="96" t="s">
        <v>78</v>
      </c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8">
        <f>SUM(A57*22)</f>
        <v>0</v>
      </c>
      <c r="Q57" s="98"/>
      <c r="R57" s="98"/>
      <c r="S57" s="98"/>
      <c r="T57" s="16"/>
      <c r="U57" s="108"/>
      <c r="V57" s="95"/>
      <c r="W57" s="96" t="s">
        <v>69</v>
      </c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8">
        <f t="shared" si="1"/>
        <v>0</v>
      </c>
      <c r="AJ57" s="98"/>
      <c r="AK57" s="98"/>
      <c r="AL57" s="98"/>
      <c r="AM57" s="32"/>
    </row>
    <row r="58" spans="1:39" ht="12.75">
      <c r="A58" s="94"/>
      <c r="B58" s="95"/>
      <c r="C58" s="96" t="s">
        <v>79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8">
        <f>SUM(A58*22)</f>
        <v>0</v>
      </c>
      <c r="Q58" s="98"/>
      <c r="R58" s="98"/>
      <c r="S58" s="98"/>
      <c r="T58" s="16"/>
      <c r="U58" s="108"/>
      <c r="V58" s="95"/>
      <c r="W58" s="96" t="s">
        <v>70</v>
      </c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8">
        <f t="shared" si="1"/>
        <v>0</v>
      </c>
      <c r="AJ58" s="98"/>
      <c r="AK58" s="98"/>
      <c r="AL58" s="98"/>
      <c r="AM58" s="32"/>
    </row>
    <row r="59" spans="1:39" ht="12.75">
      <c r="A59" s="94"/>
      <c r="B59" s="95"/>
      <c r="C59" s="96" t="s">
        <v>80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8">
        <f>SUM(A59*24.1)</f>
        <v>0</v>
      </c>
      <c r="Q59" s="98"/>
      <c r="R59" s="98"/>
      <c r="S59" s="98"/>
      <c r="T59" s="16"/>
      <c r="U59" s="108"/>
      <c r="V59" s="95"/>
      <c r="W59" s="104" t="s">
        <v>71</v>
      </c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6">
        <f t="shared" si="1"/>
        <v>0</v>
      </c>
      <c r="AJ59" s="106"/>
      <c r="AK59" s="106"/>
      <c r="AL59" s="106"/>
      <c r="AM59" s="54"/>
    </row>
    <row r="60" spans="1:39" ht="12.75">
      <c r="A60" s="94"/>
      <c r="B60" s="95"/>
      <c r="C60" s="96" t="s">
        <v>81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8">
        <f>SUM(A60*24.1)</f>
        <v>0</v>
      </c>
      <c r="Q60" s="98"/>
      <c r="R60" s="98"/>
      <c r="S60" s="98"/>
      <c r="T60" s="16"/>
      <c r="U60" s="111" t="s">
        <v>17</v>
      </c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12"/>
    </row>
    <row r="61" spans="1:39" ht="12.75">
      <c r="A61" s="94"/>
      <c r="B61" s="95"/>
      <c r="C61" s="96" t="s">
        <v>82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8">
        <f>SUM(A61*24.1)</f>
        <v>0</v>
      </c>
      <c r="Q61" s="98"/>
      <c r="R61" s="98"/>
      <c r="S61" s="98"/>
      <c r="T61" s="16"/>
      <c r="U61" s="95"/>
      <c r="V61" s="95"/>
      <c r="W61" s="22" t="s">
        <v>15</v>
      </c>
      <c r="X61" s="22"/>
      <c r="Y61" s="22"/>
      <c r="Z61" s="22"/>
      <c r="AA61" s="22"/>
      <c r="AB61" s="22"/>
      <c r="AC61" s="25"/>
      <c r="AD61" s="25"/>
      <c r="AE61" s="25"/>
      <c r="AF61" s="11"/>
      <c r="AG61" s="11"/>
      <c r="AH61" s="11"/>
      <c r="AI61" s="11"/>
      <c r="AJ61" s="98">
        <f>SUM(U61*30)</f>
        <v>0</v>
      </c>
      <c r="AK61" s="98"/>
      <c r="AL61" s="98"/>
      <c r="AM61" s="122"/>
    </row>
    <row r="62" spans="1:39" ht="12.75">
      <c r="A62" s="94"/>
      <c r="B62" s="95"/>
      <c r="C62" s="96" t="s">
        <v>83</v>
      </c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8">
        <f>SUM(A62*22)</f>
        <v>0</v>
      </c>
      <c r="Q62" s="98"/>
      <c r="R62" s="98"/>
      <c r="S62" s="98"/>
      <c r="T62" s="16"/>
      <c r="U62" s="95"/>
      <c r="V62" s="95"/>
      <c r="W62" s="22" t="s">
        <v>16</v>
      </c>
      <c r="X62" s="22"/>
      <c r="Y62" s="22"/>
      <c r="Z62" s="22"/>
      <c r="AA62" s="22"/>
      <c r="AB62" s="22"/>
      <c r="AC62" s="25"/>
      <c r="AD62" s="25"/>
      <c r="AE62" s="25"/>
      <c r="AF62" s="22"/>
      <c r="AG62" s="11"/>
      <c r="AH62" s="11"/>
      <c r="AI62" s="11"/>
      <c r="AJ62" s="98">
        <f>SUM(U62*1)</f>
        <v>0</v>
      </c>
      <c r="AK62" s="98"/>
      <c r="AL62" s="98"/>
      <c r="AM62" s="122"/>
    </row>
    <row r="63" spans="1:39" ht="12.75">
      <c r="A63" s="94"/>
      <c r="B63" s="95"/>
      <c r="C63" s="96" t="s">
        <v>84</v>
      </c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8">
        <f>SUM(A63*24.1)</f>
        <v>0</v>
      </c>
      <c r="Q63" s="98"/>
      <c r="R63" s="98"/>
      <c r="S63" s="98"/>
      <c r="T63" s="16"/>
      <c r="U63" s="95"/>
      <c r="V63" s="95"/>
      <c r="W63" s="18" t="s">
        <v>18</v>
      </c>
      <c r="X63" s="18"/>
      <c r="Y63" s="18"/>
      <c r="Z63" s="105"/>
      <c r="AA63" s="105"/>
      <c r="AB63" s="105"/>
      <c r="AC63" s="105"/>
      <c r="AD63" s="105"/>
      <c r="AE63" s="105"/>
      <c r="AF63" s="105"/>
      <c r="AG63" s="105"/>
      <c r="AH63" s="18"/>
      <c r="AI63" s="18"/>
      <c r="AJ63" s="106">
        <f>SUM(U63*1)</f>
        <v>0</v>
      </c>
      <c r="AK63" s="106"/>
      <c r="AL63" s="106"/>
      <c r="AM63" s="143"/>
    </row>
    <row r="64" spans="1:68" ht="12.75">
      <c r="A64" s="94"/>
      <c r="B64" s="95"/>
      <c r="C64" s="96" t="s">
        <v>110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8">
        <f>SUM(A64*22)</f>
        <v>0</v>
      </c>
      <c r="Q64" s="98"/>
      <c r="R64" s="98"/>
      <c r="S64" s="98"/>
      <c r="T64" s="57"/>
      <c r="U64" s="51"/>
      <c r="V64" s="7" t="s">
        <v>25</v>
      </c>
      <c r="W64" s="7"/>
      <c r="X64" s="11"/>
      <c r="Y64" s="11"/>
      <c r="Z64" s="11"/>
      <c r="AA64" s="11"/>
      <c r="AB64" s="11" t="s">
        <v>0</v>
      </c>
      <c r="AC64" s="11" t="s">
        <v>24</v>
      </c>
      <c r="AD64" s="11"/>
      <c r="AE64" s="11"/>
      <c r="AF64" s="11"/>
      <c r="AG64" s="11"/>
      <c r="AH64" s="59" t="s">
        <v>22</v>
      </c>
      <c r="AI64" s="46"/>
      <c r="AJ64" s="46"/>
      <c r="AK64" s="58"/>
      <c r="AL64" s="46"/>
      <c r="AM64" s="47"/>
      <c r="BC64" s="13"/>
      <c r="BD64" s="13"/>
      <c r="BE64" s="13"/>
      <c r="BF64" s="13"/>
      <c r="BG64" s="20"/>
      <c r="BH64" s="20"/>
      <c r="BI64" s="20"/>
      <c r="BJ64" s="13"/>
      <c r="BK64" s="7"/>
      <c r="BL64" s="88"/>
      <c r="BM64" s="88"/>
      <c r="BN64" s="88"/>
      <c r="BO64" s="88"/>
      <c r="BP64" s="7"/>
    </row>
    <row r="65" spans="1:67" ht="12.75">
      <c r="A65" s="94"/>
      <c r="B65" s="95"/>
      <c r="C65" s="104" t="s">
        <v>85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6">
        <f>SUM(A65*15.7)</f>
        <v>0</v>
      </c>
      <c r="Q65" s="106"/>
      <c r="R65" s="106"/>
      <c r="S65" s="106"/>
      <c r="T65" s="18"/>
      <c r="U65" s="123">
        <f>SUM(P9+P10+P11+P12+P14+P15+P16+P17+P18+P20+P21+P22+P23+P24+P25+P26+P27+P28+P29+P30+P31+P32+P34+P35+P37+P36+P38+P39+P40+P41+P42+P43+P44+P45+P46+P47+P48+P50+P49+AI37+P51+P52+P53+P54+P56+P57+P58+P59+P60+P61+P62+P63+P64+P65+AI59+AI58+AI57+AI56+AI55+AI54+AI52+AI51+AI50+AI49+AI48+AI47+AI46+AI44+AI42+AI41+AI40+AI39+AI38+AI35+AI34+AI33+AI32+AI31+AI30+AI29+AI28+AI27+AI26+AI25+AI24+AI22+AI21+AI19+AI18+AI20+AI17+AI16+AI15+AI14+AI13+AI12+AI11+AI10+AI9+AJ61+AJ62+AJ63)</f>
        <v>0</v>
      </c>
      <c r="V65" s="124"/>
      <c r="W65" s="124"/>
      <c r="X65" s="124"/>
      <c r="Y65" s="124"/>
      <c r="Z65" s="31" t="s">
        <v>26</v>
      </c>
      <c r="AA65" s="11"/>
      <c r="AB65" s="125">
        <f>SUM(U65*0.13)</f>
        <v>0</v>
      </c>
      <c r="AC65" s="125"/>
      <c r="AD65" s="125"/>
      <c r="AE65" s="125"/>
      <c r="AF65" s="11"/>
      <c r="AG65" s="31" t="s">
        <v>23</v>
      </c>
      <c r="AH65" s="11"/>
      <c r="AI65" s="128">
        <f>SUM(U65)+AB65</f>
        <v>0</v>
      </c>
      <c r="AJ65" s="128"/>
      <c r="AK65" s="128"/>
      <c r="AL65" s="128"/>
      <c r="AM65" s="32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</row>
    <row r="66" spans="1:67" ht="14.25" customHeight="1">
      <c r="A66" s="129" t="s">
        <v>36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1"/>
      <c r="AU66" s="7"/>
      <c r="AV66" s="138"/>
      <c r="AW66" s="138"/>
      <c r="AX66" s="138"/>
      <c r="AY66" s="138"/>
      <c r="AZ66" s="138"/>
      <c r="BA66" s="138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</row>
    <row r="67" spans="1:67" ht="12.75">
      <c r="A67" s="132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4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</row>
    <row r="68" spans="1:67" ht="12.75">
      <c r="A68" s="132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4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</row>
    <row r="69" spans="1:67" ht="12.75">
      <c r="A69" s="132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4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</row>
    <row r="70" spans="1:67" ht="12.75">
      <c r="A70" s="132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4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</row>
    <row r="71" spans="1:75" ht="12.75" customHeight="1">
      <c r="A71" s="132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4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26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</row>
    <row r="72" spans="1:75" ht="12.75" customHeight="1" thickBot="1">
      <c r="A72" s="135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7"/>
      <c r="AU72" s="7"/>
      <c r="AV72" s="139"/>
      <c r="AW72" s="139"/>
      <c r="AX72" s="139"/>
      <c r="AY72" s="139"/>
      <c r="AZ72" s="139"/>
      <c r="BA72" s="7"/>
      <c r="BB72" s="7"/>
      <c r="BC72" s="7"/>
      <c r="BD72" s="7"/>
      <c r="BE72" s="142"/>
      <c r="BF72" s="142"/>
      <c r="BG72" s="140"/>
      <c r="BH72" s="140"/>
      <c r="BI72" s="140"/>
      <c r="BJ72" s="140"/>
      <c r="BK72" s="27"/>
      <c r="BL72" s="140"/>
      <c r="BM72" s="140"/>
      <c r="BN72" s="140"/>
      <c r="BO72" s="140"/>
      <c r="BP72" s="7"/>
      <c r="BQ72" s="7"/>
      <c r="BR72" s="7"/>
      <c r="BS72" s="7"/>
      <c r="BT72" s="7"/>
      <c r="BU72" s="7"/>
      <c r="BV72" s="7"/>
      <c r="BW72" s="7"/>
    </row>
    <row r="73" spans="40:75" ht="12.75">
      <c r="AN73" s="30"/>
      <c r="AV73" s="2"/>
      <c r="AW73" s="2"/>
      <c r="AX73" s="2"/>
      <c r="AY73" s="2"/>
      <c r="AZ73" s="2"/>
      <c r="BA73" s="2"/>
      <c r="BB73" s="6"/>
      <c r="BC73" s="6"/>
      <c r="BD73" s="6"/>
      <c r="BE73" s="6"/>
      <c r="BF73" s="6"/>
      <c r="BG73" s="6"/>
      <c r="BH73" s="6"/>
      <c r="BI73" s="6"/>
      <c r="BJ73" s="6"/>
      <c r="BK73" s="2"/>
      <c r="BL73" s="2"/>
      <c r="BM73" s="2"/>
      <c r="BN73" s="2"/>
      <c r="BO73" s="2"/>
      <c r="BP73" s="2"/>
      <c r="BQ73" s="2"/>
      <c r="BR73" s="2"/>
      <c r="BS73" s="9"/>
      <c r="BT73" s="2"/>
      <c r="BU73" s="2"/>
      <c r="BV73" s="2"/>
      <c r="BW73" s="2"/>
    </row>
    <row r="74" spans="10:75" ht="12.75">
      <c r="J74" s="11"/>
      <c r="AV74" s="2"/>
      <c r="AW74" s="141"/>
      <c r="AX74" s="141"/>
      <c r="AY74" s="141"/>
      <c r="AZ74" s="141"/>
      <c r="BA74" s="2"/>
      <c r="BB74" s="6"/>
      <c r="BC74" s="6"/>
      <c r="BD74" s="6"/>
      <c r="BE74" s="6"/>
      <c r="BF74" s="6"/>
      <c r="BG74" s="6"/>
      <c r="BH74" s="6"/>
      <c r="BI74" s="6"/>
      <c r="BJ74" s="6"/>
      <c r="BK74" s="2"/>
      <c r="BL74" s="2"/>
      <c r="BM74" s="2"/>
      <c r="BN74" s="2"/>
      <c r="BO74" s="2"/>
      <c r="BP74" s="2"/>
      <c r="BQ74" s="2"/>
      <c r="BR74" s="2"/>
      <c r="BS74" s="9"/>
      <c r="BT74" s="2"/>
      <c r="BU74" s="2"/>
      <c r="BV74" s="2"/>
      <c r="BW74" s="2"/>
    </row>
    <row r="75" spans="48:75" ht="12.75">
      <c r="AV75" s="2"/>
      <c r="AW75" s="10"/>
      <c r="AX75" s="2"/>
      <c r="AY75" s="2"/>
      <c r="AZ75" s="2"/>
      <c r="BA75" s="2"/>
      <c r="BB75" s="6"/>
      <c r="BC75" s="6"/>
      <c r="BD75" s="6"/>
      <c r="BE75" s="6"/>
      <c r="BF75" s="6"/>
      <c r="BG75" s="6"/>
      <c r="BH75" s="6"/>
      <c r="BI75" s="6"/>
      <c r="BJ75" s="6"/>
      <c r="BK75" s="2"/>
      <c r="BL75" s="2"/>
      <c r="BM75" s="2"/>
      <c r="BN75" s="2"/>
      <c r="BO75" s="2"/>
      <c r="BP75" s="2"/>
      <c r="BQ75" s="2"/>
      <c r="BR75" s="2"/>
      <c r="BS75" s="9"/>
      <c r="BT75" s="2"/>
      <c r="BU75" s="2"/>
      <c r="BV75" s="2"/>
      <c r="BW75" s="2"/>
    </row>
    <row r="76" spans="48:75" ht="12.75">
      <c r="AV76" s="2"/>
      <c r="AW76" s="141"/>
      <c r="AX76" s="141"/>
      <c r="AY76" s="141"/>
      <c r="AZ76" s="141"/>
      <c r="BA76" s="2"/>
      <c r="BB76" s="6"/>
      <c r="BC76" s="6"/>
      <c r="BD76" s="6"/>
      <c r="BE76" s="6"/>
      <c r="BF76" s="6"/>
      <c r="BG76" s="6"/>
      <c r="BH76" s="6"/>
      <c r="BI76" s="6"/>
      <c r="BJ76" s="6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48:53" ht="12.75">
      <c r="AV77" s="2"/>
      <c r="AW77" s="126"/>
      <c r="AX77" s="126"/>
      <c r="AY77" s="126"/>
      <c r="AZ77" s="126"/>
      <c r="BA77" s="7"/>
    </row>
    <row r="78" spans="48:53" ht="12.75">
      <c r="AV78" s="2"/>
      <c r="AW78" s="2"/>
      <c r="AX78" s="2"/>
      <c r="AY78" s="2"/>
      <c r="AZ78" s="2"/>
      <c r="BA78" s="7"/>
    </row>
    <row r="79" spans="48:53" ht="12.75">
      <c r="AV79" s="127"/>
      <c r="AW79" s="127"/>
      <c r="AX79" s="127"/>
      <c r="AY79" s="127"/>
      <c r="AZ79" s="127"/>
      <c r="BA79" s="7"/>
    </row>
    <row r="80" spans="48:53" ht="12.75">
      <c r="AV80" s="127"/>
      <c r="AW80" s="127"/>
      <c r="AX80" s="127"/>
      <c r="AY80" s="127"/>
      <c r="AZ80" s="127"/>
      <c r="BA80" s="7"/>
    </row>
    <row r="81" spans="48:53" ht="12.75">
      <c r="AV81" s="127"/>
      <c r="AW81" s="127"/>
      <c r="AX81" s="127"/>
      <c r="AY81" s="127"/>
      <c r="AZ81" s="127"/>
      <c r="BA81" s="7"/>
    </row>
    <row r="82" spans="48:53" ht="12.75">
      <c r="AV82" s="7"/>
      <c r="AW82" s="7"/>
      <c r="AX82" s="7"/>
      <c r="AY82" s="7"/>
      <c r="AZ82" s="7"/>
      <c r="BA82" s="7"/>
    </row>
    <row r="83" spans="48:53" ht="12.75">
      <c r="AV83" s="7"/>
      <c r="AW83" s="7"/>
      <c r="AX83" s="7"/>
      <c r="AY83" s="7"/>
      <c r="AZ83" s="7"/>
      <c r="BA83" s="7"/>
    </row>
  </sheetData>
  <sheetProtection password="83EF" sheet="1" selectLockedCells="1"/>
  <mergeCells count="367">
    <mergeCell ref="N2:AB2"/>
    <mergeCell ref="A4:G4"/>
    <mergeCell ref="H4:V4"/>
    <mergeCell ref="W4:AD4"/>
    <mergeCell ref="AE4:AM4"/>
    <mergeCell ref="A5:G5"/>
    <mergeCell ref="H5:V5"/>
    <mergeCell ref="W5:Z5"/>
    <mergeCell ref="AA5:AM5"/>
    <mergeCell ref="A6:E6"/>
    <mergeCell ref="F6:I6"/>
    <mergeCell ref="J6:O6"/>
    <mergeCell ref="P6:V6"/>
    <mergeCell ref="W6:AC6"/>
    <mergeCell ref="AD6:AM6"/>
    <mergeCell ref="A7:AM7"/>
    <mergeCell ref="BG7:BJ7"/>
    <mergeCell ref="A8:T8"/>
    <mergeCell ref="U8:AM8"/>
    <mergeCell ref="A9:B9"/>
    <mergeCell ref="C9:O9"/>
    <mergeCell ref="P9:S9"/>
    <mergeCell ref="U9:V9"/>
    <mergeCell ref="W9:AE9"/>
    <mergeCell ref="AI9:AL9"/>
    <mergeCell ref="A10:B10"/>
    <mergeCell ref="C10:O10"/>
    <mergeCell ref="P10:S10"/>
    <mergeCell ref="U10:V10"/>
    <mergeCell ref="W10:AE10"/>
    <mergeCell ref="AI10:AL10"/>
    <mergeCell ref="W12:AE12"/>
    <mergeCell ref="AI12:AL12"/>
    <mergeCell ref="A11:B11"/>
    <mergeCell ref="C11:O11"/>
    <mergeCell ref="P11:S11"/>
    <mergeCell ref="U11:V11"/>
    <mergeCell ref="W11:AE11"/>
    <mergeCell ref="AI11:AL11"/>
    <mergeCell ref="BF12:BG12"/>
    <mergeCell ref="A13:T13"/>
    <mergeCell ref="U13:V13"/>
    <mergeCell ref="W13:AE13"/>
    <mergeCell ref="AI13:AL13"/>
    <mergeCell ref="BK13:BN13"/>
    <mergeCell ref="A12:B12"/>
    <mergeCell ref="C12:O12"/>
    <mergeCell ref="P12:S12"/>
    <mergeCell ref="U12:V12"/>
    <mergeCell ref="U15:V15"/>
    <mergeCell ref="W15:AE15"/>
    <mergeCell ref="AI15:AL15"/>
    <mergeCell ref="A14:B14"/>
    <mergeCell ref="C14:L14"/>
    <mergeCell ref="P14:S14"/>
    <mergeCell ref="U14:V14"/>
    <mergeCell ref="W14:AE14"/>
    <mergeCell ref="AI14:AL14"/>
    <mergeCell ref="BF15:BG15"/>
    <mergeCell ref="A16:B16"/>
    <mergeCell ref="C16:N16"/>
    <mergeCell ref="P16:S16"/>
    <mergeCell ref="U16:V16"/>
    <mergeCell ref="W16:AE16"/>
    <mergeCell ref="AI16:AL16"/>
    <mergeCell ref="A15:B15"/>
    <mergeCell ref="C15:L15"/>
    <mergeCell ref="P15:S15"/>
    <mergeCell ref="BK16:BN16"/>
    <mergeCell ref="A17:B17"/>
    <mergeCell ref="C17:M17"/>
    <mergeCell ref="P17:S17"/>
    <mergeCell ref="U17:V17"/>
    <mergeCell ref="W17:AH17"/>
    <mergeCell ref="AI17:AL17"/>
    <mergeCell ref="A18:B18"/>
    <mergeCell ref="C18:L18"/>
    <mergeCell ref="P18:S18"/>
    <mergeCell ref="U18:V18"/>
    <mergeCell ref="W18:AH18"/>
    <mergeCell ref="AI18:AL18"/>
    <mergeCell ref="A19:T19"/>
    <mergeCell ref="U19:V19"/>
    <mergeCell ref="W19:AH19"/>
    <mergeCell ref="AI19:AL19"/>
    <mergeCell ref="BF19:BG19"/>
    <mergeCell ref="A20:B20"/>
    <mergeCell ref="C20:N20"/>
    <mergeCell ref="P20:S20"/>
    <mergeCell ref="U20:V20"/>
    <mergeCell ref="W20:AH20"/>
    <mergeCell ref="AI20:AL20"/>
    <mergeCell ref="BK20:BN20"/>
    <mergeCell ref="A21:B21"/>
    <mergeCell ref="P21:S21"/>
    <mergeCell ref="U21:V21"/>
    <mergeCell ref="W21:AH21"/>
    <mergeCell ref="AI21:AL21"/>
    <mergeCell ref="A22:B22"/>
    <mergeCell ref="C22:L22"/>
    <mergeCell ref="P22:S22"/>
    <mergeCell ref="U22:V22"/>
    <mergeCell ref="W22:AH22"/>
    <mergeCell ref="AI22:AL22"/>
    <mergeCell ref="A23:B23"/>
    <mergeCell ref="C23:L23"/>
    <mergeCell ref="P23:S23"/>
    <mergeCell ref="U23:AM23"/>
    <mergeCell ref="BF23:BG23"/>
    <mergeCell ref="BK23:BN23"/>
    <mergeCell ref="P24:S24"/>
    <mergeCell ref="U24:V24"/>
    <mergeCell ref="W24:AH24"/>
    <mergeCell ref="AI24:AL24"/>
    <mergeCell ref="BF22:BG22"/>
    <mergeCell ref="BK22:BN22"/>
    <mergeCell ref="BF24:BG24"/>
    <mergeCell ref="BK24:BN24"/>
    <mergeCell ref="A25:B25"/>
    <mergeCell ref="C25:L25"/>
    <mergeCell ref="P25:S25"/>
    <mergeCell ref="U25:V25"/>
    <mergeCell ref="W25:AH25"/>
    <mergeCell ref="AI25:AL25"/>
    <mergeCell ref="A24:B24"/>
    <mergeCell ref="C24:O24"/>
    <mergeCell ref="A26:B26"/>
    <mergeCell ref="C26:L26"/>
    <mergeCell ref="P26:S26"/>
    <mergeCell ref="U26:V26"/>
    <mergeCell ref="W26:AH26"/>
    <mergeCell ref="AI26:AL26"/>
    <mergeCell ref="A27:B27"/>
    <mergeCell ref="C27:N27"/>
    <mergeCell ref="P27:S27"/>
    <mergeCell ref="U27:V27"/>
    <mergeCell ref="W27:AH27"/>
    <mergeCell ref="AI27:AL27"/>
    <mergeCell ref="A28:B28"/>
    <mergeCell ref="C28:N28"/>
    <mergeCell ref="P28:S28"/>
    <mergeCell ref="U28:V28"/>
    <mergeCell ref="W28:AH28"/>
    <mergeCell ref="AI28:AL28"/>
    <mergeCell ref="A29:B29"/>
    <mergeCell ref="C29:N29"/>
    <mergeCell ref="P29:S29"/>
    <mergeCell ref="U29:V29"/>
    <mergeCell ref="W29:AH29"/>
    <mergeCell ref="AI29:AL29"/>
    <mergeCell ref="A30:B30"/>
    <mergeCell ref="C30:N30"/>
    <mergeCell ref="P30:S30"/>
    <mergeCell ref="U30:V30"/>
    <mergeCell ref="W30:AH30"/>
    <mergeCell ref="AI30:AL30"/>
    <mergeCell ref="A31:B31"/>
    <mergeCell ref="C31:O31"/>
    <mergeCell ref="P31:S31"/>
    <mergeCell ref="U31:V31"/>
    <mergeCell ref="W31:AH31"/>
    <mergeCell ref="AI31:AL31"/>
    <mergeCell ref="A32:B32"/>
    <mergeCell ref="C32:L32"/>
    <mergeCell ref="P32:S32"/>
    <mergeCell ref="U32:V32"/>
    <mergeCell ref="W32:AH32"/>
    <mergeCell ref="AI32:AL32"/>
    <mergeCell ref="A33:T33"/>
    <mergeCell ref="U33:V33"/>
    <mergeCell ref="W33:AH33"/>
    <mergeCell ref="AI33:AL33"/>
    <mergeCell ref="A34:B34"/>
    <mergeCell ref="C34:O34"/>
    <mergeCell ref="P34:S34"/>
    <mergeCell ref="U34:V34"/>
    <mergeCell ref="W34:AH34"/>
    <mergeCell ref="AI34:AL34"/>
    <mergeCell ref="AY34:AZ34"/>
    <mergeCell ref="A35:B35"/>
    <mergeCell ref="C35:O35"/>
    <mergeCell ref="P35:S35"/>
    <mergeCell ref="U35:V35"/>
    <mergeCell ref="W35:AH35"/>
    <mergeCell ref="AI35:AL35"/>
    <mergeCell ref="AY35:AZ35"/>
    <mergeCell ref="A36:B36"/>
    <mergeCell ref="C36:O36"/>
    <mergeCell ref="P36:S36"/>
    <mergeCell ref="U36:AM36"/>
    <mergeCell ref="AY36:AZ36"/>
    <mergeCell ref="BL36:BO36"/>
    <mergeCell ref="P38:S38"/>
    <mergeCell ref="U38:V38"/>
    <mergeCell ref="W38:AH38"/>
    <mergeCell ref="AI38:AL38"/>
    <mergeCell ref="A37:B37"/>
    <mergeCell ref="C37:O37"/>
    <mergeCell ref="P37:S37"/>
    <mergeCell ref="U37:V37"/>
    <mergeCell ref="W37:AH37"/>
    <mergeCell ref="AI37:AL37"/>
    <mergeCell ref="AY38:AZ38"/>
    <mergeCell ref="BL38:BO38"/>
    <mergeCell ref="A39:B39"/>
    <mergeCell ref="C39:O39"/>
    <mergeCell ref="P39:S39"/>
    <mergeCell ref="U39:V39"/>
    <mergeCell ref="W39:AH39"/>
    <mergeCell ref="AI39:AL39"/>
    <mergeCell ref="A38:B38"/>
    <mergeCell ref="C38:O38"/>
    <mergeCell ref="A40:B40"/>
    <mergeCell ref="C40:O40"/>
    <mergeCell ref="P40:S40"/>
    <mergeCell ref="U40:V40"/>
    <mergeCell ref="W40:AH40"/>
    <mergeCell ref="AI40:AL40"/>
    <mergeCell ref="A41:B41"/>
    <mergeCell ref="C41:O41"/>
    <mergeCell ref="P41:S41"/>
    <mergeCell ref="U41:V41"/>
    <mergeCell ref="W41:AH41"/>
    <mergeCell ref="AI41:AL41"/>
    <mergeCell ref="A42:B42"/>
    <mergeCell ref="C42:O42"/>
    <mergeCell ref="P42:S42"/>
    <mergeCell ref="U42:V42"/>
    <mergeCell ref="W42:AH42"/>
    <mergeCell ref="AI42:AL42"/>
    <mergeCell ref="A43:B43"/>
    <mergeCell ref="C43:O43"/>
    <mergeCell ref="P43:S43"/>
    <mergeCell ref="U43:V43"/>
    <mergeCell ref="W43:AH43"/>
    <mergeCell ref="AI43:AL43"/>
    <mergeCell ref="A44:B44"/>
    <mergeCell ref="C44:O44"/>
    <mergeCell ref="P44:S44"/>
    <mergeCell ref="U44:V44"/>
    <mergeCell ref="W44:AH44"/>
    <mergeCell ref="AI44:AL44"/>
    <mergeCell ref="A45:B45"/>
    <mergeCell ref="C45:O45"/>
    <mergeCell ref="P45:S45"/>
    <mergeCell ref="U45:AM45"/>
    <mergeCell ref="A46:B46"/>
    <mergeCell ref="C46:O46"/>
    <mergeCell ref="P46:S46"/>
    <mergeCell ref="U46:V46"/>
    <mergeCell ref="W46:AH46"/>
    <mergeCell ref="AI46:AL46"/>
    <mergeCell ref="A47:B47"/>
    <mergeCell ref="C47:O47"/>
    <mergeCell ref="P47:S47"/>
    <mergeCell ref="U47:V47"/>
    <mergeCell ref="W47:AH47"/>
    <mergeCell ref="AI47:AL47"/>
    <mergeCell ref="A48:B48"/>
    <mergeCell ref="C48:O48"/>
    <mergeCell ref="P48:S48"/>
    <mergeCell ref="U48:V48"/>
    <mergeCell ref="W48:AH48"/>
    <mergeCell ref="AI48:AL48"/>
    <mergeCell ref="A49:B49"/>
    <mergeCell ref="C49:O49"/>
    <mergeCell ref="P49:S49"/>
    <mergeCell ref="U49:V49"/>
    <mergeCell ref="W49:AH49"/>
    <mergeCell ref="AI49:AL49"/>
    <mergeCell ref="A50:B50"/>
    <mergeCell ref="C50:O50"/>
    <mergeCell ref="P50:S50"/>
    <mergeCell ref="U50:V50"/>
    <mergeCell ref="W50:AH50"/>
    <mergeCell ref="AI50:AL50"/>
    <mergeCell ref="A51:B51"/>
    <mergeCell ref="C51:O51"/>
    <mergeCell ref="P51:S51"/>
    <mergeCell ref="U51:V51"/>
    <mergeCell ref="W51:AH51"/>
    <mergeCell ref="AI51:AL51"/>
    <mergeCell ref="A52:B52"/>
    <mergeCell ref="C52:O52"/>
    <mergeCell ref="P52:S52"/>
    <mergeCell ref="U52:V52"/>
    <mergeCell ref="W52:AH52"/>
    <mergeCell ref="AI52:AL52"/>
    <mergeCell ref="A53:B53"/>
    <mergeCell ref="C53:O53"/>
    <mergeCell ref="P53:S53"/>
    <mergeCell ref="U53:AM53"/>
    <mergeCell ref="A54:B54"/>
    <mergeCell ref="C54:O54"/>
    <mergeCell ref="P54:S54"/>
    <mergeCell ref="U54:V54"/>
    <mergeCell ref="W54:AH54"/>
    <mergeCell ref="AI54:AL54"/>
    <mergeCell ref="A55:T55"/>
    <mergeCell ref="U55:V55"/>
    <mergeCell ref="W55:AH55"/>
    <mergeCell ref="AI55:AL55"/>
    <mergeCell ref="BB55:BG55"/>
    <mergeCell ref="A56:B56"/>
    <mergeCell ref="C56:O56"/>
    <mergeCell ref="P56:S56"/>
    <mergeCell ref="U56:V56"/>
    <mergeCell ref="W56:AH56"/>
    <mergeCell ref="AI56:AL56"/>
    <mergeCell ref="A57:B57"/>
    <mergeCell ref="C57:O57"/>
    <mergeCell ref="P57:S57"/>
    <mergeCell ref="U57:V57"/>
    <mergeCell ref="W57:AH57"/>
    <mergeCell ref="AI57:AL57"/>
    <mergeCell ref="A58:B58"/>
    <mergeCell ref="C58:O58"/>
    <mergeCell ref="P58:S58"/>
    <mergeCell ref="U58:V58"/>
    <mergeCell ref="W58:AH58"/>
    <mergeCell ref="AI58:AL58"/>
    <mergeCell ref="A59:B59"/>
    <mergeCell ref="C59:O59"/>
    <mergeCell ref="P59:S59"/>
    <mergeCell ref="U59:V59"/>
    <mergeCell ref="W59:AH59"/>
    <mergeCell ref="AI59:AL59"/>
    <mergeCell ref="Z63:AG63"/>
    <mergeCell ref="A60:B60"/>
    <mergeCell ref="C60:O60"/>
    <mergeCell ref="P60:S60"/>
    <mergeCell ref="U60:AM60"/>
    <mergeCell ref="A61:B61"/>
    <mergeCell ref="C61:O61"/>
    <mergeCell ref="P61:S61"/>
    <mergeCell ref="U61:V61"/>
    <mergeCell ref="AJ61:AM61"/>
    <mergeCell ref="AB65:AE65"/>
    <mergeCell ref="A62:B62"/>
    <mergeCell ref="C62:O62"/>
    <mergeCell ref="P62:S62"/>
    <mergeCell ref="U62:V62"/>
    <mergeCell ref="AJ62:AM62"/>
    <mergeCell ref="A63:B63"/>
    <mergeCell ref="C63:O63"/>
    <mergeCell ref="P63:S63"/>
    <mergeCell ref="U63:V63"/>
    <mergeCell ref="BG72:BJ72"/>
    <mergeCell ref="AJ63:AM63"/>
    <mergeCell ref="A64:B64"/>
    <mergeCell ref="C64:O64"/>
    <mergeCell ref="P64:S64"/>
    <mergeCell ref="BL64:BO64"/>
    <mergeCell ref="A65:B65"/>
    <mergeCell ref="C65:O65"/>
    <mergeCell ref="P65:S65"/>
    <mergeCell ref="U65:Y65"/>
    <mergeCell ref="BL72:BO72"/>
    <mergeCell ref="AW74:AZ74"/>
    <mergeCell ref="AW76:AZ76"/>
    <mergeCell ref="AW77:AZ77"/>
    <mergeCell ref="AV79:AZ81"/>
    <mergeCell ref="AI65:AL65"/>
    <mergeCell ref="A66:AM72"/>
    <mergeCell ref="AV66:BA66"/>
    <mergeCell ref="AV72:AZ72"/>
    <mergeCell ref="BE72:BF72"/>
  </mergeCells>
  <dataValidations count="1">
    <dataValidation type="list" showInputMessage="1" showErrorMessage="1" promptTitle="Delivery Time" prompt="The catering order will be delivered just prior to the delivery time you select" errorTitle="Delivery Time" error="Please select a time from the drop down box" sqref="P6:V6">
      <formula1>"Select time from List,7:00am, 7:30am, 8:00am, 8:30am, 9:00am, 9:30am, 10:00am, 10:30am, 11:00am, 11:30am, 12:00pm, 12:30pm, 1:00pm, 1:30pm, 2:00pm, 2:30pm, 3:00pm, 3:30pm, 4:00pm, 4:30pm, 5:00pm, 5:30pm, 6:00pm, 6:30pm, 7:00pm, 7:30pm, 8:00pm"</formula1>
    </dataValidation>
  </dataValidations>
  <printOptions/>
  <pageMargins left="0.905511811023622" right="0.31496062992126" top="0.196850393700787" bottom="0" header="0.118110236220472" footer="0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83"/>
  <sheetViews>
    <sheetView showGridLines="0" zoomScalePageLayoutView="0" workbookViewId="0" topLeftCell="A1">
      <selection activeCell="AA5" sqref="AA5:AM5"/>
    </sheetView>
  </sheetViews>
  <sheetFormatPr defaultColWidth="2.421875" defaultRowHeight="12.75"/>
  <cols>
    <col min="1" max="21" width="2.7109375" style="3" customWidth="1"/>
    <col min="22" max="22" width="3.421875" style="3" customWidth="1"/>
    <col min="23" max="40" width="2.7109375" style="3" customWidth="1"/>
    <col min="41" max="46" width="2.421875" style="3" customWidth="1"/>
    <col min="47" max="47" width="7.57421875" style="3" bestFit="1" customWidth="1"/>
    <col min="48" max="16384" width="2.421875" style="3" customWidth="1"/>
  </cols>
  <sheetData>
    <row r="1" ht="12.75" customHeight="1">
      <c r="I1" s="4"/>
    </row>
    <row r="2" spans="14:62" ht="15.75">
      <c r="N2" s="61" t="s">
        <v>137</v>
      </c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N2" s="5"/>
      <c r="BG2" s="1"/>
      <c r="BH2" s="8"/>
      <c r="BI2" s="8"/>
      <c r="BJ2" s="8"/>
    </row>
    <row r="3" spans="59:62" ht="12.75" customHeight="1" thickBot="1">
      <c r="BG3" s="1"/>
      <c r="BH3" s="8"/>
      <c r="BI3" s="8"/>
      <c r="BJ3" s="8"/>
    </row>
    <row r="4" spans="1:62" ht="12.75" customHeight="1">
      <c r="A4" s="62" t="s">
        <v>6</v>
      </c>
      <c r="B4" s="63"/>
      <c r="C4" s="63"/>
      <c r="D4" s="63"/>
      <c r="E4" s="63"/>
      <c r="F4" s="63"/>
      <c r="G4" s="63"/>
      <c r="H4" s="64">
        <f>MORNING!H4</f>
        <v>0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  <c r="W4" s="66" t="s">
        <v>9</v>
      </c>
      <c r="X4" s="63"/>
      <c r="Y4" s="63"/>
      <c r="Z4" s="63"/>
      <c r="AA4" s="63"/>
      <c r="AB4" s="63"/>
      <c r="AC4" s="63"/>
      <c r="AD4" s="63"/>
      <c r="AE4" s="67">
        <f>MORNING!AE4</f>
        <v>0</v>
      </c>
      <c r="AF4" s="68"/>
      <c r="AG4" s="68"/>
      <c r="AH4" s="68"/>
      <c r="AI4" s="68"/>
      <c r="AJ4" s="68"/>
      <c r="AK4" s="68"/>
      <c r="AL4" s="68"/>
      <c r="AM4" s="69"/>
      <c r="AN4" s="30"/>
      <c r="AO4" s="22"/>
      <c r="AP4" s="22"/>
      <c r="BG4" s="11"/>
      <c r="BH4" s="12"/>
      <c r="BI4" s="12"/>
      <c r="BJ4" s="12"/>
    </row>
    <row r="5" spans="1:62" ht="12.75">
      <c r="A5" s="70" t="s">
        <v>20</v>
      </c>
      <c r="B5" s="71"/>
      <c r="C5" s="71"/>
      <c r="D5" s="71"/>
      <c r="E5" s="71"/>
      <c r="F5" s="71"/>
      <c r="G5" s="71"/>
      <c r="H5" s="72">
        <f>MORNING!H5</f>
        <v>0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3" t="s">
        <v>21</v>
      </c>
      <c r="X5" s="71"/>
      <c r="Y5" s="71"/>
      <c r="Z5" s="71"/>
      <c r="AA5" s="74">
        <f>MORNING!AA5</f>
        <v>0</v>
      </c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5"/>
      <c r="AN5" s="30"/>
      <c r="AO5" s="22"/>
      <c r="AP5" s="22"/>
      <c r="BG5" s="11"/>
      <c r="BH5" s="12"/>
      <c r="BI5" s="12"/>
      <c r="BJ5" s="12"/>
    </row>
    <row r="6" spans="1:62" ht="13.5" customHeight="1" thickBot="1">
      <c r="A6" s="76" t="s">
        <v>7</v>
      </c>
      <c r="B6" s="77"/>
      <c r="C6" s="77"/>
      <c r="D6" s="77"/>
      <c r="E6" s="77"/>
      <c r="F6" s="78">
        <f>MORNING!H6</f>
        <v>0</v>
      </c>
      <c r="G6" s="78"/>
      <c r="H6" s="78"/>
      <c r="I6" s="78"/>
      <c r="J6" s="79" t="s">
        <v>5</v>
      </c>
      <c r="K6" s="79"/>
      <c r="L6" s="79"/>
      <c r="M6" s="79"/>
      <c r="N6" s="79"/>
      <c r="O6" s="79"/>
      <c r="P6" s="80" t="s">
        <v>37</v>
      </c>
      <c r="Q6" s="81"/>
      <c r="R6" s="81"/>
      <c r="S6" s="81"/>
      <c r="T6" s="81"/>
      <c r="U6" s="81"/>
      <c r="V6" s="81"/>
      <c r="W6" s="82" t="s">
        <v>8</v>
      </c>
      <c r="X6" s="77"/>
      <c r="Y6" s="77"/>
      <c r="Z6" s="77"/>
      <c r="AA6" s="77"/>
      <c r="AB6" s="77"/>
      <c r="AC6" s="77"/>
      <c r="AD6" s="83">
        <f>MORNING!AD6</f>
        <v>0</v>
      </c>
      <c r="AE6" s="83"/>
      <c r="AF6" s="83"/>
      <c r="AG6" s="83"/>
      <c r="AH6" s="83"/>
      <c r="AI6" s="83"/>
      <c r="AJ6" s="83"/>
      <c r="AK6" s="83"/>
      <c r="AL6" s="83"/>
      <c r="AM6" s="84"/>
      <c r="AN6" s="30"/>
      <c r="AO6" s="22"/>
      <c r="AP6" s="22"/>
      <c r="BG6" s="11"/>
      <c r="BH6" s="12"/>
      <c r="BI6" s="12"/>
      <c r="BJ6" s="12"/>
    </row>
    <row r="7" spans="1:62" ht="13.5" thickBot="1">
      <c r="A7" s="85" t="s">
        <v>38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BG7" s="88"/>
      <c r="BH7" s="88"/>
      <c r="BI7" s="88"/>
      <c r="BJ7" s="88"/>
    </row>
    <row r="8" spans="1:39" ht="12.75">
      <c r="A8" s="89" t="s">
        <v>112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1"/>
      <c r="U8" s="92" t="s">
        <v>1</v>
      </c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3"/>
    </row>
    <row r="9" spans="1:39" ht="12.75">
      <c r="A9" s="94"/>
      <c r="B9" s="95"/>
      <c r="C9" s="96" t="s">
        <v>73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8">
        <f>SUM(A9*40.95)</f>
        <v>0</v>
      </c>
      <c r="Q9" s="98"/>
      <c r="R9" s="98"/>
      <c r="S9" s="98"/>
      <c r="T9" s="16"/>
      <c r="U9" s="95"/>
      <c r="V9" s="95"/>
      <c r="W9" s="97" t="s">
        <v>10</v>
      </c>
      <c r="X9" s="97"/>
      <c r="Y9" s="97"/>
      <c r="Z9" s="97"/>
      <c r="AA9" s="97"/>
      <c r="AB9" s="97"/>
      <c r="AC9" s="97"/>
      <c r="AD9" s="97"/>
      <c r="AE9" s="97"/>
      <c r="AF9" s="11"/>
      <c r="AG9" s="11"/>
      <c r="AH9" s="11"/>
      <c r="AI9" s="98">
        <f>SUM(U9*16.8)</f>
        <v>0</v>
      </c>
      <c r="AJ9" s="98"/>
      <c r="AK9" s="98"/>
      <c r="AL9" s="98"/>
      <c r="AM9" s="53"/>
    </row>
    <row r="10" spans="1:69" ht="12.75">
      <c r="A10" s="94"/>
      <c r="B10" s="95"/>
      <c r="C10" s="96" t="s">
        <v>74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8">
        <f>SUM(A10*32.5)</f>
        <v>0</v>
      </c>
      <c r="Q10" s="98"/>
      <c r="R10" s="98"/>
      <c r="S10" s="98"/>
      <c r="T10" s="16"/>
      <c r="U10" s="95"/>
      <c r="V10" s="95"/>
      <c r="W10" s="97" t="s">
        <v>12</v>
      </c>
      <c r="X10" s="97"/>
      <c r="Y10" s="97"/>
      <c r="Z10" s="97"/>
      <c r="AA10" s="97"/>
      <c r="AB10" s="97"/>
      <c r="AC10" s="97"/>
      <c r="AD10" s="97"/>
      <c r="AE10" s="97"/>
      <c r="AF10" s="11"/>
      <c r="AG10" s="11"/>
      <c r="AH10" s="11"/>
      <c r="AI10" s="98">
        <f>SUM(U10*16.8)</f>
        <v>0</v>
      </c>
      <c r="AJ10" s="98"/>
      <c r="AK10" s="98"/>
      <c r="AL10" s="98"/>
      <c r="AM10" s="32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ht="12.75">
      <c r="A11" s="94"/>
      <c r="B11" s="95"/>
      <c r="C11" s="96" t="s">
        <v>75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8">
        <f>SUM(A11*32.5)</f>
        <v>0</v>
      </c>
      <c r="Q11" s="98"/>
      <c r="R11" s="98"/>
      <c r="S11" s="98"/>
      <c r="T11" s="16"/>
      <c r="U11" s="95"/>
      <c r="V11" s="95"/>
      <c r="W11" s="97" t="s">
        <v>11</v>
      </c>
      <c r="X11" s="97"/>
      <c r="Y11" s="97"/>
      <c r="Z11" s="97"/>
      <c r="AA11" s="97"/>
      <c r="AB11" s="97"/>
      <c r="AC11" s="97"/>
      <c r="AD11" s="97"/>
      <c r="AE11" s="97"/>
      <c r="AF11" s="11"/>
      <c r="AG11" s="11"/>
      <c r="AH11" s="11"/>
      <c r="AI11" s="98">
        <f>SUM(U11*13.65)</f>
        <v>0</v>
      </c>
      <c r="AJ11" s="98"/>
      <c r="AK11" s="98"/>
      <c r="AL11" s="98"/>
      <c r="AM11" s="32"/>
      <c r="BC11" s="7"/>
      <c r="BD11" s="7"/>
      <c r="BE11" s="7"/>
      <c r="BF11" s="1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ht="12.75">
      <c r="A12" s="94"/>
      <c r="B12" s="95"/>
      <c r="C12" s="104" t="s">
        <v>76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>
        <f>SUM(A12*27.25)</f>
        <v>0</v>
      </c>
      <c r="Q12" s="106"/>
      <c r="R12" s="106"/>
      <c r="S12" s="106"/>
      <c r="T12" s="19"/>
      <c r="U12" s="95"/>
      <c r="V12" s="95"/>
      <c r="W12" s="97" t="s">
        <v>4</v>
      </c>
      <c r="X12" s="97"/>
      <c r="Y12" s="97"/>
      <c r="Z12" s="97"/>
      <c r="AA12" s="97"/>
      <c r="AB12" s="97"/>
      <c r="AC12" s="97"/>
      <c r="AD12" s="97"/>
      <c r="AE12" s="97"/>
      <c r="AF12" s="11"/>
      <c r="AG12" s="11"/>
      <c r="AH12" s="11"/>
      <c r="AI12" s="98">
        <f>SUM(U12*1.68)</f>
        <v>0</v>
      </c>
      <c r="AJ12" s="98"/>
      <c r="AK12" s="98"/>
      <c r="AL12" s="98"/>
      <c r="AM12" s="32"/>
      <c r="BC12" s="7"/>
      <c r="BD12" s="7"/>
      <c r="BE12" s="7"/>
      <c r="BF12" s="99"/>
      <c r="BG12" s="99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ht="12.75">
      <c r="A13" s="100" t="s">
        <v>113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2"/>
      <c r="U13" s="95"/>
      <c r="V13" s="95"/>
      <c r="W13" s="103" t="s">
        <v>3</v>
      </c>
      <c r="X13" s="103"/>
      <c r="Y13" s="103"/>
      <c r="Z13" s="103"/>
      <c r="AA13" s="103"/>
      <c r="AB13" s="103"/>
      <c r="AC13" s="103"/>
      <c r="AD13" s="103"/>
      <c r="AE13" s="103"/>
      <c r="AF13" s="11"/>
      <c r="AG13" s="11"/>
      <c r="AH13" s="11"/>
      <c r="AI13" s="98">
        <f>SUM(U13*2.73)</f>
        <v>0</v>
      </c>
      <c r="AJ13" s="98"/>
      <c r="AK13" s="98"/>
      <c r="AL13" s="98"/>
      <c r="AM13" s="32"/>
      <c r="BC13" s="7"/>
      <c r="BD13" s="7"/>
      <c r="BE13" s="7"/>
      <c r="BF13" s="7"/>
      <c r="BG13" s="7"/>
      <c r="BH13" s="20"/>
      <c r="BI13" s="20"/>
      <c r="BJ13" s="20"/>
      <c r="BK13" s="88"/>
      <c r="BL13" s="88"/>
      <c r="BM13" s="88"/>
      <c r="BN13" s="88"/>
      <c r="BO13" s="7"/>
      <c r="BP13" s="7"/>
      <c r="BQ13" s="7"/>
    </row>
    <row r="14" spans="1:69" ht="12.75">
      <c r="A14" s="94"/>
      <c r="B14" s="95"/>
      <c r="C14" s="97" t="s">
        <v>39</v>
      </c>
      <c r="D14" s="97"/>
      <c r="E14" s="97"/>
      <c r="F14" s="97"/>
      <c r="G14" s="97"/>
      <c r="H14" s="97"/>
      <c r="I14" s="97"/>
      <c r="J14" s="97"/>
      <c r="K14" s="97"/>
      <c r="L14" s="97"/>
      <c r="M14" s="11"/>
      <c r="N14" s="11"/>
      <c r="O14" s="11"/>
      <c r="P14" s="98">
        <f>SUM(A14*18.65)</f>
        <v>0</v>
      </c>
      <c r="Q14" s="98"/>
      <c r="R14" s="98"/>
      <c r="S14" s="98"/>
      <c r="T14" s="16"/>
      <c r="U14" s="95"/>
      <c r="V14" s="95"/>
      <c r="W14" s="103" t="s">
        <v>100</v>
      </c>
      <c r="X14" s="103"/>
      <c r="Y14" s="103"/>
      <c r="Z14" s="103"/>
      <c r="AA14" s="103"/>
      <c r="AB14" s="103"/>
      <c r="AC14" s="103"/>
      <c r="AD14" s="103"/>
      <c r="AE14" s="103"/>
      <c r="AF14" s="11"/>
      <c r="AG14" s="11"/>
      <c r="AH14" s="11"/>
      <c r="AI14" s="98">
        <f>SUM(U14*1.94)</f>
        <v>0</v>
      </c>
      <c r="AJ14" s="98"/>
      <c r="AK14" s="98"/>
      <c r="AL14" s="98"/>
      <c r="AM14" s="32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ht="12.75">
      <c r="A15" s="94"/>
      <c r="B15" s="95"/>
      <c r="C15" s="97" t="s">
        <v>40</v>
      </c>
      <c r="D15" s="97"/>
      <c r="E15" s="97"/>
      <c r="F15" s="97"/>
      <c r="G15" s="97"/>
      <c r="H15" s="97"/>
      <c r="I15" s="97"/>
      <c r="J15" s="97"/>
      <c r="K15" s="97"/>
      <c r="L15" s="97"/>
      <c r="M15" s="11"/>
      <c r="N15" s="11"/>
      <c r="O15" s="11"/>
      <c r="P15" s="98">
        <f>SUM(A15*10.75)</f>
        <v>0</v>
      </c>
      <c r="Q15" s="98"/>
      <c r="R15" s="98"/>
      <c r="S15" s="98"/>
      <c r="T15" s="16"/>
      <c r="U15" s="95"/>
      <c r="V15" s="95"/>
      <c r="W15" s="103" t="s">
        <v>2</v>
      </c>
      <c r="X15" s="103"/>
      <c r="Y15" s="103"/>
      <c r="Z15" s="103"/>
      <c r="AA15" s="103"/>
      <c r="AB15" s="103"/>
      <c r="AC15" s="103"/>
      <c r="AD15" s="103"/>
      <c r="AE15" s="103"/>
      <c r="AF15" s="11"/>
      <c r="AG15" s="11"/>
      <c r="AH15" s="11"/>
      <c r="AI15" s="98">
        <f>SUM(U15*2.7)</f>
        <v>0</v>
      </c>
      <c r="AJ15" s="98"/>
      <c r="AK15" s="98"/>
      <c r="AL15" s="98"/>
      <c r="AM15" s="32"/>
      <c r="BC15" s="7"/>
      <c r="BD15" s="7"/>
      <c r="BE15" s="7"/>
      <c r="BF15" s="99"/>
      <c r="BG15" s="99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ht="12.75">
      <c r="A16" s="94"/>
      <c r="B16" s="95"/>
      <c r="C16" s="96" t="s">
        <v>41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11"/>
      <c r="P16" s="98">
        <f>SUM(A16*9.35)</f>
        <v>0</v>
      </c>
      <c r="Q16" s="98"/>
      <c r="R16" s="98"/>
      <c r="S16" s="98"/>
      <c r="T16" s="16"/>
      <c r="U16" s="95"/>
      <c r="V16" s="95"/>
      <c r="W16" s="103" t="s">
        <v>101</v>
      </c>
      <c r="X16" s="103"/>
      <c r="Y16" s="103"/>
      <c r="Z16" s="103"/>
      <c r="AA16" s="103"/>
      <c r="AB16" s="103"/>
      <c r="AC16" s="103"/>
      <c r="AD16" s="103"/>
      <c r="AE16" s="103"/>
      <c r="AF16" s="11"/>
      <c r="AG16" s="11"/>
      <c r="AH16" s="11"/>
      <c r="AI16" s="98">
        <f>SUM(U16*1.42)</f>
        <v>0</v>
      </c>
      <c r="AJ16" s="98"/>
      <c r="AK16" s="98"/>
      <c r="AL16" s="98"/>
      <c r="AM16" s="32"/>
      <c r="BC16" s="7"/>
      <c r="BD16" s="7"/>
      <c r="BE16" s="7"/>
      <c r="BF16" s="7"/>
      <c r="BG16" s="7"/>
      <c r="BH16" s="20"/>
      <c r="BI16" s="20"/>
      <c r="BJ16" s="20"/>
      <c r="BK16" s="88"/>
      <c r="BL16" s="88"/>
      <c r="BM16" s="88"/>
      <c r="BN16" s="88"/>
      <c r="BO16" s="7"/>
      <c r="BP16" s="7"/>
      <c r="BQ16" s="7"/>
    </row>
    <row r="17" spans="1:69" ht="12.75">
      <c r="A17" s="107"/>
      <c r="B17" s="108"/>
      <c r="C17" s="96" t="s">
        <v>42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1"/>
      <c r="O17" s="11"/>
      <c r="P17" s="98">
        <f>SUM(A17*9.35)</f>
        <v>0</v>
      </c>
      <c r="Q17" s="98"/>
      <c r="R17" s="98"/>
      <c r="S17" s="98"/>
      <c r="T17" s="16"/>
      <c r="U17" s="109"/>
      <c r="V17" s="108"/>
      <c r="W17" s="110" t="s">
        <v>102</v>
      </c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98">
        <f>SUM(U17*2.47)</f>
        <v>0</v>
      </c>
      <c r="AJ17" s="98"/>
      <c r="AK17" s="98"/>
      <c r="AL17" s="98"/>
      <c r="AM17" s="32"/>
      <c r="BC17" s="7"/>
      <c r="BD17" s="7"/>
      <c r="BE17" s="7"/>
      <c r="BF17" s="7"/>
      <c r="BG17" s="7"/>
      <c r="BH17" s="20"/>
      <c r="BI17" s="20"/>
      <c r="BJ17" s="20"/>
      <c r="BK17" s="14"/>
      <c r="BL17" s="14"/>
      <c r="BM17" s="14"/>
      <c r="BN17" s="14"/>
      <c r="BO17" s="7"/>
      <c r="BP17" s="7"/>
      <c r="BQ17" s="7"/>
    </row>
    <row r="18" spans="1:69" ht="12.75">
      <c r="A18" s="94"/>
      <c r="B18" s="95"/>
      <c r="C18" s="105" t="s">
        <v>43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8"/>
      <c r="N18" s="18"/>
      <c r="O18" s="18"/>
      <c r="P18" s="106">
        <f>SUM(A18*7.25)</f>
        <v>0</v>
      </c>
      <c r="Q18" s="106"/>
      <c r="R18" s="106"/>
      <c r="S18" s="106"/>
      <c r="T18" s="19"/>
      <c r="U18" s="95"/>
      <c r="V18" s="95"/>
      <c r="W18" s="110" t="s">
        <v>138</v>
      </c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98">
        <f>SUM(U18*2.85)</f>
        <v>0</v>
      </c>
      <c r="AJ18" s="98"/>
      <c r="AK18" s="98"/>
      <c r="AL18" s="98"/>
      <c r="AM18" s="32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ht="12.75">
      <c r="A19" s="100" t="s">
        <v>52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2"/>
      <c r="U19" s="95"/>
      <c r="V19" s="95"/>
      <c r="W19" s="96" t="s">
        <v>103</v>
      </c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8">
        <f>SUM(U19*2.21)</f>
        <v>0</v>
      </c>
      <c r="AJ19" s="98"/>
      <c r="AK19" s="98"/>
      <c r="AL19" s="98"/>
      <c r="AM19" s="32"/>
      <c r="BC19" s="7"/>
      <c r="BD19" s="7"/>
      <c r="BE19" s="7"/>
      <c r="BF19" s="99"/>
      <c r="BG19" s="99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ht="12.75">
      <c r="A20" s="94"/>
      <c r="B20" s="95"/>
      <c r="C20" s="96" t="s">
        <v>44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11"/>
      <c r="P20" s="98">
        <f>SUM(A20*2.73)</f>
        <v>0</v>
      </c>
      <c r="Q20" s="98"/>
      <c r="R20" s="98"/>
      <c r="S20" s="98"/>
      <c r="T20" s="16"/>
      <c r="U20" s="95"/>
      <c r="V20" s="95"/>
      <c r="W20" s="96" t="s">
        <v>104</v>
      </c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8">
        <f>SUM(U20*2.21)</f>
        <v>0</v>
      </c>
      <c r="AJ20" s="98"/>
      <c r="AK20" s="98"/>
      <c r="AL20" s="98"/>
      <c r="AM20" s="32"/>
      <c r="BC20" s="7"/>
      <c r="BD20" s="7"/>
      <c r="BE20" s="7"/>
      <c r="BF20" s="7"/>
      <c r="BG20" s="7"/>
      <c r="BH20" s="20"/>
      <c r="BI20" s="20"/>
      <c r="BJ20" s="20"/>
      <c r="BK20" s="88"/>
      <c r="BL20" s="88"/>
      <c r="BM20" s="88"/>
      <c r="BN20" s="88"/>
      <c r="BO20" s="7"/>
      <c r="BP20" s="7"/>
      <c r="BQ20" s="7"/>
    </row>
    <row r="21" spans="1:69" ht="12.75">
      <c r="A21" s="94"/>
      <c r="B21" s="95"/>
      <c r="C21" s="7" t="s">
        <v>45</v>
      </c>
      <c r="D21" s="7"/>
      <c r="E21" s="7"/>
      <c r="F21" s="7"/>
      <c r="G21" s="7"/>
      <c r="H21" s="7"/>
      <c r="I21" s="7"/>
      <c r="J21" s="7"/>
      <c r="K21" s="7"/>
      <c r="L21" s="7"/>
      <c r="M21" s="11"/>
      <c r="N21" s="11"/>
      <c r="O21" s="11"/>
      <c r="P21" s="98">
        <f>SUM(A21*3.94)</f>
        <v>0</v>
      </c>
      <c r="Q21" s="98"/>
      <c r="R21" s="98"/>
      <c r="S21" s="98"/>
      <c r="T21" s="16"/>
      <c r="U21" s="95"/>
      <c r="V21" s="95"/>
      <c r="W21" s="110" t="s">
        <v>105</v>
      </c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98">
        <f>SUM(U21*18.9)</f>
        <v>0</v>
      </c>
      <c r="AJ21" s="98"/>
      <c r="AK21" s="98"/>
      <c r="AL21" s="98"/>
      <c r="AM21" s="32"/>
      <c r="BC21" s="7"/>
      <c r="BD21" s="7"/>
      <c r="BE21" s="7"/>
      <c r="BF21" s="21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ht="12.75">
      <c r="A22" s="94"/>
      <c r="B22" s="95"/>
      <c r="C22" s="97" t="s">
        <v>46</v>
      </c>
      <c r="D22" s="97"/>
      <c r="E22" s="97"/>
      <c r="F22" s="97"/>
      <c r="G22" s="97"/>
      <c r="H22" s="97"/>
      <c r="I22" s="97"/>
      <c r="J22" s="97"/>
      <c r="K22" s="97"/>
      <c r="L22" s="97"/>
      <c r="M22" s="11"/>
      <c r="N22" s="11"/>
      <c r="O22" s="11"/>
      <c r="P22" s="98">
        <f>SUM(A22*1.89)</f>
        <v>0</v>
      </c>
      <c r="Q22" s="98"/>
      <c r="R22" s="98"/>
      <c r="S22" s="98"/>
      <c r="T22" s="16"/>
      <c r="U22" s="95"/>
      <c r="V22" s="95"/>
      <c r="W22" s="110" t="s">
        <v>106</v>
      </c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98">
        <f>SUM(U22*21)</f>
        <v>0</v>
      </c>
      <c r="AJ22" s="98"/>
      <c r="AK22" s="98"/>
      <c r="AL22" s="98"/>
      <c r="AM22" s="32"/>
      <c r="BC22" s="7"/>
      <c r="BD22" s="7"/>
      <c r="BE22" s="7"/>
      <c r="BF22" s="99"/>
      <c r="BG22" s="99"/>
      <c r="BH22" s="7"/>
      <c r="BI22" s="7"/>
      <c r="BJ22" s="7"/>
      <c r="BK22" s="88"/>
      <c r="BL22" s="88"/>
      <c r="BM22" s="88"/>
      <c r="BN22" s="88"/>
      <c r="BO22" s="7"/>
      <c r="BP22" s="7"/>
      <c r="BQ22" s="7"/>
    </row>
    <row r="23" spans="1:69" ht="12.75">
      <c r="A23" s="94"/>
      <c r="B23" s="95"/>
      <c r="C23" s="97" t="s">
        <v>35</v>
      </c>
      <c r="D23" s="97"/>
      <c r="E23" s="97"/>
      <c r="F23" s="97"/>
      <c r="G23" s="97"/>
      <c r="H23" s="97"/>
      <c r="I23" s="97"/>
      <c r="J23" s="97"/>
      <c r="K23" s="97"/>
      <c r="L23" s="97"/>
      <c r="M23" s="11"/>
      <c r="N23" s="11"/>
      <c r="O23" s="11"/>
      <c r="P23" s="98">
        <f>SUM(A23*2.25)</f>
        <v>0</v>
      </c>
      <c r="Q23" s="98"/>
      <c r="R23" s="98"/>
      <c r="S23" s="98"/>
      <c r="T23" s="16"/>
      <c r="U23" s="111" t="s">
        <v>134</v>
      </c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12"/>
      <c r="BC23" s="7"/>
      <c r="BD23" s="7"/>
      <c r="BE23" s="7"/>
      <c r="BF23" s="99"/>
      <c r="BG23" s="99"/>
      <c r="BH23" s="7"/>
      <c r="BI23" s="7"/>
      <c r="BJ23" s="7"/>
      <c r="BK23" s="88"/>
      <c r="BL23" s="88"/>
      <c r="BM23" s="88"/>
      <c r="BN23" s="88"/>
      <c r="BO23" s="7"/>
      <c r="BP23" s="7"/>
      <c r="BQ23" s="7"/>
    </row>
    <row r="24" spans="1:69" ht="12.75">
      <c r="A24" s="94"/>
      <c r="B24" s="95"/>
      <c r="C24" s="96" t="s">
        <v>47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8">
        <f>SUM(A24*3.3)</f>
        <v>0</v>
      </c>
      <c r="Q24" s="98"/>
      <c r="R24" s="98"/>
      <c r="S24" s="98"/>
      <c r="T24" s="16"/>
      <c r="U24" s="95"/>
      <c r="V24" s="95"/>
      <c r="W24" s="96" t="s">
        <v>90</v>
      </c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8">
        <f>SUM(U24*34.65)</f>
        <v>0</v>
      </c>
      <c r="AJ24" s="98"/>
      <c r="AK24" s="98"/>
      <c r="AL24" s="98"/>
      <c r="AM24" s="32"/>
      <c r="BC24" s="7"/>
      <c r="BD24" s="7"/>
      <c r="BE24" s="7"/>
      <c r="BF24" s="99"/>
      <c r="BG24" s="99"/>
      <c r="BH24" s="7"/>
      <c r="BI24" s="7"/>
      <c r="BJ24" s="7"/>
      <c r="BK24" s="88"/>
      <c r="BL24" s="88"/>
      <c r="BM24" s="88"/>
      <c r="BN24" s="88"/>
      <c r="BO24" s="7"/>
      <c r="BP24" s="7"/>
      <c r="BQ24" s="7"/>
    </row>
    <row r="25" spans="1:69" ht="12.75">
      <c r="A25" s="94"/>
      <c r="B25" s="95"/>
      <c r="C25" s="103" t="s">
        <v>109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1"/>
      <c r="N25" s="11"/>
      <c r="O25" s="11"/>
      <c r="P25" s="98">
        <f>SUM(A25*1.94)</f>
        <v>0</v>
      </c>
      <c r="Q25" s="98"/>
      <c r="R25" s="98"/>
      <c r="S25" s="98"/>
      <c r="T25" s="16"/>
      <c r="U25" s="109"/>
      <c r="V25" s="108"/>
      <c r="W25" s="96" t="s">
        <v>91</v>
      </c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8">
        <f>SUM(U25*39.9)</f>
        <v>0</v>
      </c>
      <c r="AJ25" s="98"/>
      <c r="AK25" s="98"/>
      <c r="AL25" s="98"/>
      <c r="AM25" s="32"/>
      <c r="BC25" s="7"/>
      <c r="BD25" s="7"/>
      <c r="BE25" s="7"/>
      <c r="BF25" s="33"/>
      <c r="BG25" s="33"/>
      <c r="BH25" s="7"/>
      <c r="BI25" s="7"/>
      <c r="BJ25" s="7"/>
      <c r="BK25" s="14"/>
      <c r="BL25" s="14"/>
      <c r="BM25" s="14"/>
      <c r="BN25" s="14"/>
      <c r="BO25" s="7"/>
      <c r="BP25" s="7"/>
      <c r="BQ25" s="7"/>
    </row>
    <row r="26" spans="1:69" ht="12.75">
      <c r="A26" s="107"/>
      <c r="B26" s="108"/>
      <c r="C26" s="96" t="s">
        <v>48</v>
      </c>
      <c r="D26" s="97"/>
      <c r="E26" s="97"/>
      <c r="F26" s="97"/>
      <c r="G26" s="97"/>
      <c r="H26" s="97"/>
      <c r="I26" s="97"/>
      <c r="J26" s="97"/>
      <c r="K26" s="97"/>
      <c r="L26" s="97"/>
      <c r="M26" s="11"/>
      <c r="N26" s="11"/>
      <c r="O26" s="11"/>
      <c r="P26" s="98">
        <f>SUM(A26*1.79)</f>
        <v>0</v>
      </c>
      <c r="Q26" s="98"/>
      <c r="R26" s="98"/>
      <c r="S26" s="98"/>
      <c r="T26" s="16"/>
      <c r="U26" s="109"/>
      <c r="V26" s="108"/>
      <c r="W26" s="96" t="s">
        <v>92</v>
      </c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8">
        <f>SUM(U26*29.4)</f>
        <v>0</v>
      </c>
      <c r="AJ26" s="98"/>
      <c r="AK26" s="98"/>
      <c r="AL26" s="98"/>
      <c r="AM26" s="32"/>
      <c r="BC26" s="7"/>
      <c r="BD26" s="7"/>
      <c r="BE26" s="7"/>
      <c r="BF26" s="33"/>
      <c r="BG26" s="33"/>
      <c r="BH26" s="7"/>
      <c r="BI26" s="7"/>
      <c r="BJ26" s="7"/>
      <c r="BK26" s="14"/>
      <c r="BL26" s="14"/>
      <c r="BM26" s="14"/>
      <c r="BN26" s="14"/>
      <c r="BO26" s="7"/>
      <c r="BP26" s="7"/>
      <c r="BQ26" s="7"/>
    </row>
    <row r="27" spans="1:69" ht="12.75">
      <c r="A27" s="107"/>
      <c r="B27" s="108"/>
      <c r="C27" s="110" t="s">
        <v>49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1"/>
      <c r="P27" s="98">
        <f>SUM(A27*2.1)</f>
        <v>0</v>
      </c>
      <c r="Q27" s="98"/>
      <c r="R27" s="98"/>
      <c r="S27" s="98"/>
      <c r="T27" s="16"/>
      <c r="U27" s="109"/>
      <c r="V27" s="108"/>
      <c r="W27" s="96" t="s">
        <v>93</v>
      </c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8">
        <f>SUM(U27*46.2)</f>
        <v>0</v>
      </c>
      <c r="AJ27" s="98"/>
      <c r="AK27" s="98"/>
      <c r="AL27" s="98"/>
      <c r="AM27" s="32"/>
      <c r="BC27" s="7"/>
      <c r="BD27" s="7"/>
      <c r="BE27" s="7"/>
      <c r="BF27" s="33"/>
      <c r="BG27" s="33"/>
      <c r="BH27" s="7"/>
      <c r="BI27" s="7"/>
      <c r="BJ27" s="7"/>
      <c r="BK27" s="14"/>
      <c r="BL27" s="14"/>
      <c r="BM27" s="14"/>
      <c r="BN27" s="14"/>
      <c r="BO27" s="7"/>
      <c r="BP27" s="7"/>
      <c r="BQ27" s="7"/>
    </row>
    <row r="28" spans="1:69" ht="12.75">
      <c r="A28" s="107"/>
      <c r="B28" s="108"/>
      <c r="C28" s="110" t="s">
        <v>50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1"/>
      <c r="P28" s="98">
        <f>SUM(A28*2.42)</f>
        <v>0</v>
      </c>
      <c r="Q28" s="98"/>
      <c r="R28" s="98"/>
      <c r="S28" s="98"/>
      <c r="T28" s="16"/>
      <c r="U28" s="109"/>
      <c r="V28" s="108"/>
      <c r="W28" s="96" t="s">
        <v>94</v>
      </c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8">
        <f>SUM(U28*25.2)</f>
        <v>0</v>
      </c>
      <c r="AJ28" s="98"/>
      <c r="AK28" s="98"/>
      <c r="AL28" s="98"/>
      <c r="AM28" s="32"/>
      <c r="BC28" s="7"/>
      <c r="BD28" s="7"/>
      <c r="BE28" s="7"/>
      <c r="BF28" s="33"/>
      <c r="BG28" s="33"/>
      <c r="BH28" s="7"/>
      <c r="BI28" s="7"/>
      <c r="BJ28" s="7"/>
      <c r="BK28" s="14"/>
      <c r="BL28" s="14"/>
      <c r="BM28" s="14"/>
      <c r="BN28" s="14"/>
      <c r="BO28" s="7"/>
      <c r="BP28" s="7"/>
      <c r="BQ28" s="7"/>
    </row>
    <row r="29" spans="1:69" ht="12.75">
      <c r="A29" s="94"/>
      <c r="B29" s="95"/>
      <c r="C29" s="110" t="s">
        <v>51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1"/>
      <c r="P29" s="98">
        <f>SUM(A29*2.94)</f>
        <v>0</v>
      </c>
      <c r="Q29" s="98"/>
      <c r="R29" s="98"/>
      <c r="S29" s="98"/>
      <c r="T29" s="16"/>
      <c r="U29" s="109"/>
      <c r="V29" s="108"/>
      <c r="W29" s="96" t="s">
        <v>95</v>
      </c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8">
        <f>SUM(U29*33.6)</f>
        <v>0</v>
      </c>
      <c r="AJ29" s="98"/>
      <c r="AK29" s="98"/>
      <c r="AL29" s="98"/>
      <c r="AM29" s="32"/>
      <c r="BC29" s="7"/>
      <c r="BD29" s="7"/>
      <c r="BE29" s="7"/>
      <c r="BF29" s="33"/>
      <c r="BG29" s="33"/>
      <c r="BH29" s="7"/>
      <c r="BI29" s="7"/>
      <c r="BJ29" s="7"/>
      <c r="BK29" s="14"/>
      <c r="BL29" s="14"/>
      <c r="BM29" s="14"/>
      <c r="BN29" s="14"/>
      <c r="BO29" s="7"/>
      <c r="BP29" s="7"/>
      <c r="BQ29" s="7"/>
    </row>
    <row r="30" spans="1:69" ht="12.75">
      <c r="A30" s="94"/>
      <c r="B30" s="95"/>
      <c r="C30" s="110" t="s">
        <v>53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1"/>
      <c r="P30" s="98">
        <f>SUM(A30*1.85)</f>
        <v>0</v>
      </c>
      <c r="Q30" s="98"/>
      <c r="R30" s="98"/>
      <c r="S30" s="98"/>
      <c r="T30" s="16"/>
      <c r="U30" s="95"/>
      <c r="V30" s="95"/>
      <c r="W30" s="96" t="s">
        <v>96</v>
      </c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8">
        <f>SUM(U30*18.9)</f>
        <v>0</v>
      </c>
      <c r="AJ30" s="98"/>
      <c r="AK30" s="98"/>
      <c r="AL30" s="98"/>
      <c r="AM30" s="32"/>
      <c r="BC30" s="7"/>
      <c r="BD30" s="7"/>
      <c r="BE30" s="7"/>
      <c r="BF30" s="33"/>
      <c r="BG30" s="33"/>
      <c r="BH30" s="7"/>
      <c r="BI30" s="7"/>
      <c r="BJ30" s="7"/>
      <c r="BK30" s="14"/>
      <c r="BL30" s="14"/>
      <c r="BM30" s="14"/>
      <c r="BN30" s="14"/>
      <c r="BO30" s="7"/>
      <c r="BP30" s="7"/>
      <c r="BQ30" s="7"/>
    </row>
    <row r="31" spans="1:69" ht="12.75">
      <c r="A31" s="94"/>
      <c r="B31" s="95"/>
      <c r="C31" s="110" t="s">
        <v>54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98">
        <f>SUM(A31*1.85)</f>
        <v>0</v>
      </c>
      <c r="Q31" s="98"/>
      <c r="R31" s="98"/>
      <c r="S31" s="98"/>
      <c r="T31" s="16"/>
      <c r="U31" s="95"/>
      <c r="V31" s="95"/>
      <c r="W31" s="96" t="s">
        <v>108</v>
      </c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8">
        <f>SUM(U31*28)</f>
        <v>0</v>
      </c>
      <c r="AJ31" s="98"/>
      <c r="AK31" s="98"/>
      <c r="AL31" s="98"/>
      <c r="AM31" s="32"/>
      <c r="BC31" s="7"/>
      <c r="BD31" s="7"/>
      <c r="BE31" s="7"/>
      <c r="BF31" s="33"/>
      <c r="BG31" s="33"/>
      <c r="BH31" s="7"/>
      <c r="BI31" s="7"/>
      <c r="BJ31" s="7"/>
      <c r="BK31" s="14"/>
      <c r="BL31" s="14"/>
      <c r="BM31" s="14"/>
      <c r="BN31" s="14"/>
      <c r="BO31" s="7"/>
      <c r="BP31" s="7"/>
      <c r="BQ31" s="7"/>
    </row>
    <row r="32" spans="1:69" ht="12.75">
      <c r="A32" s="94"/>
      <c r="B32" s="95"/>
      <c r="C32" s="105" t="s">
        <v>55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8"/>
      <c r="N32" s="18"/>
      <c r="O32" s="18"/>
      <c r="P32" s="106">
        <f>SUM(A32*1.85)</f>
        <v>0</v>
      </c>
      <c r="Q32" s="106"/>
      <c r="R32" s="106"/>
      <c r="S32" s="106"/>
      <c r="T32" s="19"/>
      <c r="U32" s="95"/>
      <c r="V32" s="95"/>
      <c r="W32" s="96" t="s">
        <v>107</v>
      </c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>
        <f>SUM(U32*33.65)</f>
        <v>0</v>
      </c>
      <c r="AJ32" s="98"/>
      <c r="AK32" s="98"/>
      <c r="AL32" s="98"/>
      <c r="AM32" s="32"/>
      <c r="BE32" s="7"/>
      <c r="BF32" s="33"/>
      <c r="BG32" s="33"/>
      <c r="BH32" s="7"/>
      <c r="BI32" s="7"/>
      <c r="BJ32" s="7"/>
      <c r="BK32" s="14"/>
      <c r="BL32" s="14"/>
      <c r="BM32" s="14"/>
      <c r="BN32" s="14"/>
      <c r="BO32" s="7"/>
      <c r="BP32" s="7"/>
      <c r="BQ32" s="7"/>
    </row>
    <row r="33" spans="1:68" ht="12.75">
      <c r="A33" s="100" t="s">
        <v>86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95"/>
      <c r="V33" s="95"/>
      <c r="W33" s="96" t="s">
        <v>97</v>
      </c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8">
        <f>SUM(U33*37.95)</f>
        <v>0</v>
      </c>
      <c r="AJ33" s="98"/>
      <c r="AK33" s="98"/>
      <c r="AL33" s="98"/>
      <c r="AM33" s="32"/>
      <c r="BD33" s="23"/>
      <c r="BE33" s="11"/>
      <c r="BF33" s="33"/>
      <c r="BG33" s="33"/>
      <c r="BH33" s="7"/>
      <c r="BI33" s="7"/>
      <c r="BJ33" s="7"/>
      <c r="BK33" s="14"/>
      <c r="BL33" s="14"/>
      <c r="BM33" s="14"/>
      <c r="BN33" s="14"/>
      <c r="BO33" s="7"/>
      <c r="BP33" s="7"/>
    </row>
    <row r="34" spans="1:68" ht="12.75">
      <c r="A34" s="94"/>
      <c r="B34" s="95"/>
      <c r="C34" s="97" t="s">
        <v>119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8">
        <f>SUM(A34*39.9)</f>
        <v>0</v>
      </c>
      <c r="Q34" s="98"/>
      <c r="R34" s="98"/>
      <c r="S34" s="98"/>
      <c r="T34" s="16"/>
      <c r="U34" s="95"/>
      <c r="V34" s="95"/>
      <c r="W34" s="96" t="s">
        <v>98</v>
      </c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8">
        <f>SUM(U34*25)</f>
        <v>0</v>
      </c>
      <c r="AJ34" s="98"/>
      <c r="AK34" s="98"/>
      <c r="AL34" s="98"/>
      <c r="AM34" s="32"/>
      <c r="AY34" s="99"/>
      <c r="AZ34" s="99"/>
      <c r="BA34" s="13"/>
      <c r="BB34" s="13"/>
      <c r="BC34" s="13"/>
      <c r="BD34" s="13"/>
      <c r="BE34" s="11"/>
      <c r="BF34" s="33"/>
      <c r="BG34" s="33"/>
      <c r="BH34" s="7"/>
      <c r="BI34" s="7"/>
      <c r="BJ34" s="7"/>
      <c r="BK34" s="14"/>
      <c r="BL34" s="14"/>
      <c r="BM34" s="14"/>
      <c r="BN34" s="14"/>
      <c r="BO34" s="14"/>
      <c r="BP34" s="7"/>
    </row>
    <row r="35" spans="1:68" ht="12.75">
      <c r="A35" s="94"/>
      <c r="B35" s="95"/>
      <c r="C35" s="97" t="s">
        <v>118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8">
        <f>SUM(A35*39.9)</f>
        <v>0</v>
      </c>
      <c r="Q35" s="98"/>
      <c r="R35" s="98"/>
      <c r="S35" s="98"/>
      <c r="T35" s="16"/>
      <c r="U35" s="95"/>
      <c r="V35" s="95"/>
      <c r="W35" s="96" t="s">
        <v>99</v>
      </c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106">
        <f>SUM(U35*25)</f>
        <v>0</v>
      </c>
      <c r="AJ35" s="106"/>
      <c r="AK35" s="106"/>
      <c r="AL35" s="106"/>
      <c r="AM35" s="54"/>
      <c r="AY35" s="99"/>
      <c r="AZ35" s="99"/>
      <c r="BA35" s="13"/>
      <c r="BB35" s="13"/>
      <c r="BC35" s="13"/>
      <c r="BD35" s="13"/>
      <c r="BE35" s="11"/>
      <c r="BF35" s="33"/>
      <c r="BG35" s="33"/>
      <c r="BH35" s="7"/>
      <c r="BI35" s="7"/>
      <c r="BJ35" s="7"/>
      <c r="BK35" s="14"/>
      <c r="BL35" s="14"/>
      <c r="BM35" s="14"/>
      <c r="BN35" s="14"/>
      <c r="BO35" s="14"/>
      <c r="BP35" s="7"/>
    </row>
    <row r="36" spans="1:68" ht="12.75">
      <c r="A36" s="94"/>
      <c r="B36" s="95"/>
      <c r="C36" s="97" t="s">
        <v>135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>
        <f>SUM(A36*39.9)</f>
        <v>0</v>
      </c>
      <c r="Q36" s="98"/>
      <c r="R36" s="98"/>
      <c r="S36" s="98"/>
      <c r="T36" s="16"/>
      <c r="U36" s="111" t="s">
        <v>115</v>
      </c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12"/>
      <c r="AY36" s="99"/>
      <c r="AZ36" s="99"/>
      <c r="BA36" s="13"/>
      <c r="BB36" s="13"/>
      <c r="BC36" s="13"/>
      <c r="BD36" s="13"/>
      <c r="BE36" s="13"/>
      <c r="BF36" s="7"/>
      <c r="BG36" s="24"/>
      <c r="BH36" s="24"/>
      <c r="BI36" s="24"/>
      <c r="BJ36" s="7"/>
      <c r="BK36" s="7"/>
      <c r="BL36" s="88"/>
      <c r="BM36" s="88"/>
      <c r="BN36" s="88"/>
      <c r="BO36" s="88"/>
      <c r="BP36" s="7"/>
    </row>
    <row r="37" spans="1:39" ht="12.75">
      <c r="A37" s="94"/>
      <c r="B37" s="95"/>
      <c r="C37" s="97" t="s">
        <v>136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8">
        <f>SUM(A37*39.9)</f>
        <v>0</v>
      </c>
      <c r="Q37" s="98"/>
      <c r="R37" s="98"/>
      <c r="S37" s="98"/>
      <c r="T37" s="11"/>
      <c r="U37" s="95"/>
      <c r="V37" s="95"/>
      <c r="W37" s="96" t="s">
        <v>56</v>
      </c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8">
        <f>SUM(U37*18.85)</f>
        <v>0</v>
      </c>
      <c r="AJ37" s="98"/>
      <c r="AK37" s="98"/>
      <c r="AL37" s="98"/>
      <c r="AM37" s="32"/>
    </row>
    <row r="38" spans="1:68" ht="12.75">
      <c r="A38" s="94"/>
      <c r="B38" s="95"/>
      <c r="C38" s="97" t="s">
        <v>120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8">
        <f>SUM(A38*44.05)</f>
        <v>0</v>
      </c>
      <c r="Q38" s="98"/>
      <c r="R38" s="98"/>
      <c r="S38" s="98"/>
      <c r="T38" s="11"/>
      <c r="U38" s="95"/>
      <c r="V38" s="95"/>
      <c r="W38" s="96" t="s">
        <v>57</v>
      </c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>
        <f>SUM(U38*16.28)</f>
        <v>0</v>
      </c>
      <c r="AJ38" s="98"/>
      <c r="AK38" s="98"/>
      <c r="AL38" s="98"/>
      <c r="AM38" s="32"/>
      <c r="AY38" s="99"/>
      <c r="AZ38" s="99"/>
      <c r="BA38" s="13"/>
      <c r="BB38" s="13"/>
      <c r="BC38" s="13"/>
      <c r="BD38" s="13"/>
      <c r="BE38" s="13"/>
      <c r="BF38" s="13"/>
      <c r="BG38" s="20"/>
      <c r="BH38" s="20"/>
      <c r="BI38" s="20"/>
      <c r="BJ38" s="7"/>
      <c r="BK38" s="7"/>
      <c r="BL38" s="88"/>
      <c r="BM38" s="88"/>
      <c r="BN38" s="88"/>
      <c r="BO38" s="88"/>
      <c r="BP38" s="7"/>
    </row>
    <row r="39" spans="1:68" ht="12.75">
      <c r="A39" s="94"/>
      <c r="B39" s="95"/>
      <c r="C39" s="97" t="s">
        <v>121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8">
        <f>SUM(A39*59.8)</f>
        <v>0</v>
      </c>
      <c r="Q39" s="98"/>
      <c r="R39" s="98"/>
      <c r="S39" s="98"/>
      <c r="T39" s="11"/>
      <c r="U39" s="95"/>
      <c r="V39" s="95"/>
      <c r="W39" s="96" t="s">
        <v>58</v>
      </c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8">
        <f>SUM(U39*13.6)</f>
        <v>0</v>
      </c>
      <c r="AJ39" s="98"/>
      <c r="AK39" s="98"/>
      <c r="AL39" s="98"/>
      <c r="AM39" s="32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</row>
    <row r="40" spans="1:39" ht="12.75">
      <c r="A40" s="94"/>
      <c r="B40" s="95"/>
      <c r="C40" s="97" t="s">
        <v>122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8">
        <f>SUM(A40*76.6)</f>
        <v>0</v>
      </c>
      <c r="Q40" s="98"/>
      <c r="R40" s="98"/>
      <c r="S40" s="98"/>
      <c r="T40" s="11"/>
      <c r="U40" s="95"/>
      <c r="V40" s="95"/>
      <c r="W40" s="97" t="s">
        <v>111</v>
      </c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8">
        <f>SUM(U40*11.5)</f>
        <v>0</v>
      </c>
      <c r="AJ40" s="98"/>
      <c r="AK40" s="98"/>
      <c r="AL40" s="98"/>
      <c r="AM40" s="32"/>
    </row>
    <row r="41" spans="1:39" ht="12.75">
      <c r="A41" s="94"/>
      <c r="B41" s="95"/>
      <c r="C41" s="97" t="s">
        <v>123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8">
        <f>SUM(A41*54.55)</f>
        <v>0</v>
      </c>
      <c r="Q41" s="98"/>
      <c r="R41" s="98"/>
      <c r="S41" s="98"/>
      <c r="T41" s="11"/>
      <c r="U41" s="95"/>
      <c r="V41" s="95"/>
      <c r="W41" s="96" t="s">
        <v>59</v>
      </c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8">
        <f>SUM(U41*10.48)</f>
        <v>0</v>
      </c>
      <c r="AJ41" s="98"/>
      <c r="AK41" s="98"/>
      <c r="AL41" s="98"/>
      <c r="AM41" s="32"/>
    </row>
    <row r="42" spans="1:39" ht="12.75">
      <c r="A42" s="94"/>
      <c r="B42" s="95"/>
      <c r="C42" s="97" t="s">
        <v>124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8">
        <f>SUM(A42*71.35)</f>
        <v>0</v>
      </c>
      <c r="Q42" s="98"/>
      <c r="R42" s="98"/>
      <c r="S42" s="98"/>
      <c r="T42" s="11"/>
      <c r="U42" s="95"/>
      <c r="V42" s="95"/>
      <c r="W42" s="96" t="s">
        <v>14</v>
      </c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8">
        <f>SUM(U42*9.4)</f>
        <v>0</v>
      </c>
      <c r="AJ42" s="98"/>
      <c r="AK42" s="98"/>
      <c r="AL42" s="98"/>
      <c r="AM42" s="32"/>
    </row>
    <row r="43" spans="1:39" ht="12.75">
      <c r="A43" s="94"/>
      <c r="B43" s="95"/>
      <c r="C43" s="97" t="s">
        <v>125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8">
        <f>SUM(A43*93.4)</f>
        <v>0</v>
      </c>
      <c r="Q43" s="98"/>
      <c r="R43" s="98"/>
      <c r="S43" s="98"/>
      <c r="T43" s="11"/>
      <c r="U43" s="113"/>
      <c r="V43" s="114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6"/>
      <c r="AJ43" s="116"/>
      <c r="AK43" s="116"/>
      <c r="AL43" s="116"/>
      <c r="AM43" s="32"/>
    </row>
    <row r="44" spans="1:39" ht="12.75">
      <c r="A44" s="94"/>
      <c r="B44" s="95"/>
      <c r="C44" s="97" t="s">
        <v>126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8">
        <f>SUM(A44*49.3)</f>
        <v>0</v>
      </c>
      <c r="Q44" s="98"/>
      <c r="R44" s="98"/>
      <c r="S44" s="98"/>
      <c r="T44" s="11"/>
      <c r="U44" s="95"/>
      <c r="V44" s="95"/>
      <c r="W44" s="104" t="s">
        <v>117</v>
      </c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6">
        <f>SUM(U44*4.83)</f>
        <v>0</v>
      </c>
      <c r="AJ44" s="106"/>
      <c r="AK44" s="106"/>
      <c r="AL44" s="106"/>
      <c r="AM44" s="54"/>
    </row>
    <row r="45" spans="1:39" ht="12.75">
      <c r="A45" s="94"/>
      <c r="B45" s="95"/>
      <c r="C45" s="97" t="s">
        <v>127</v>
      </c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8">
        <f>SUM(A45*64)</f>
        <v>0</v>
      </c>
      <c r="Q45" s="98"/>
      <c r="R45" s="98"/>
      <c r="S45" s="98"/>
      <c r="T45" s="11"/>
      <c r="U45" s="111" t="s">
        <v>116</v>
      </c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12"/>
    </row>
    <row r="46" spans="1:39" ht="12.75">
      <c r="A46" s="94"/>
      <c r="B46" s="95"/>
      <c r="C46" s="97" t="s">
        <v>128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8">
        <f>SUM(A46*79.75)</f>
        <v>0</v>
      </c>
      <c r="Q46" s="98"/>
      <c r="R46" s="98"/>
      <c r="S46" s="98"/>
      <c r="T46" s="16"/>
      <c r="U46" s="95"/>
      <c r="V46" s="95"/>
      <c r="W46" s="96" t="s">
        <v>60</v>
      </c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8">
        <f>SUM(U46*4.46)</f>
        <v>0</v>
      </c>
      <c r="AJ46" s="98"/>
      <c r="AK46" s="98"/>
      <c r="AL46" s="98"/>
      <c r="AM46" s="32"/>
    </row>
    <row r="47" spans="1:39" ht="12.75">
      <c r="A47" s="94"/>
      <c r="B47" s="95"/>
      <c r="C47" s="97" t="s">
        <v>129</v>
      </c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8">
        <f>SUM(A47*24.1)</f>
        <v>0</v>
      </c>
      <c r="Q47" s="98"/>
      <c r="R47" s="98"/>
      <c r="S47" s="98"/>
      <c r="T47" s="16"/>
      <c r="U47" s="95"/>
      <c r="V47" s="95"/>
      <c r="W47" s="96" t="s">
        <v>61</v>
      </c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8">
        <f aca="true" t="shared" si="0" ref="AI47:AI52">SUM(U47*5.2)</f>
        <v>0</v>
      </c>
      <c r="AJ47" s="98"/>
      <c r="AK47" s="98"/>
      <c r="AL47" s="98"/>
      <c r="AM47" s="32"/>
    </row>
    <row r="48" spans="1:39" ht="12.75">
      <c r="A48" s="94"/>
      <c r="B48" s="95"/>
      <c r="C48" s="97" t="s">
        <v>130</v>
      </c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8">
        <f>SUM(A48*32.5)</f>
        <v>0</v>
      </c>
      <c r="Q48" s="98"/>
      <c r="R48" s="98"/>
      <c r="S48" s="98"/>
      <c r="T48" s="16"/>
      <c r="U48" s="95"/>
      <c r="V48" s="95"/>
      <c r="W48" s="96" t="s">
        <v>62</v>
      </c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8">
        <f t="shared" si="0"/>
        <v>0</v>
      </c>
      <c r="AJ48" s="98"/>
      <c r="AK48" s="98"/>
      <c r="AL48" s="98"/>
      <c r="AM48" s="32"/>
    </row>
    <row r="49" spans="1:39" ht="12.75">
      <c r="A49" s="94"/>
      <c r="B49" s="95"/>
      <c r="C49" s="97" t="s">
        <v>131</v>
      </c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8">
        <f>SUM(A49*41.95)</f>
        <v>0</v>
      </c>
      <c r="Q49" s="98"/>
      <c r="R49" s="98"/>
      <c r="S49" s="98"/>
      <c r="T49" s="16"/>
      <c r="U49" s="95"/>
      <c r="V49" s="95"/>
      <c r="W49" s="96" t="s">
        <v>63</v>
      </c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8">
        <f t="shared" si="0"/>
        <v>0</v>
      </c>
      <c r="AJ49" s="98"/>
      <c r="AK49" s="98"/>
      <c r="AL49" s="98"/>
      <c r="AM49" s="32"/>
    </row>
    <row r="50" spans="1:39" ht="12.75">
      <c r="A50" s="94"/>
      <c r="B50" s="95"/>
      <c r="C50" s="97" t="s">
        <v>132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8">
        <f>SUM(A50*51.45)</f>
        <v>0</v>
      </c>
      <c r="Q50" s="98"/>
      <c r="R50" s="98"/>
      <c r="S50" s="98"/>
      <c r="T50" s="16"/>
      <c r="U50" s="95"/>
      <c r="V50" s="95"/>
      <c r="W50" s="96" t="s">
        <v>64</v>
      </c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8">
        <f t="shared" si="0"/>
        <v>0</v>
      </c>
      <c r="AJ50" s="98"/>
      <c r="AK50" s="98"/>
      <c r="AL50" s="98"/>
      <c r="AM50" s="32"/>
    </row>
    <row r="51" spans="1:39" ht="12.75">
      <c r="A51" s="94"/>
      <c r="B51" s="95"/>
      <c r="C51" s="97" t="s">
        <v>133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8">
        <f>SUM(A51*51.45)</f>
        <v>0</v>
      </c>
      <c r="Q51" s="98"/>
      <c r="R51" s="98"/>
      <c r="S51" s="98"/>
      <c r="T51" s="11"/>
      <c r="U51" s="95"/>
      <c r="V51" s="95"/>
      <c r="W51" s="96" t="s">
        <v>65</v>
      </c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8">
        <f t="shared" si="0"/>
        <v>0</v>
      </c>
      <c r="AJ51" s="98"/>
      <c r="AK51" s="98"/>
      <c r="AL51" s="98"/>
      <c r="AM51" s="32"/>
    </row>
    <row r="52" spans="1:39" ht="12.75">
      <c r="A52" s="94"/>
      <c r="B52" s="95"/>
      <c r="C52" s="97" t="s">
        <v>87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8">
        <f>SUM(A52*3.25)</f>
        <v>0</v>
      </c>
      <c r="Q52" s="98"/>
      <c r="R52" s="98"/>
      <c r="S52" s="98"/>
      <c r="T52" s="11"/>
      <c r="U52" s="95"/>
      <c r="V52" s="95"/>
      <c r="W52" s="96" t="s">
        <v>66</v>
      </c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8">
        <f t="shared" si="0"/>
        <v>0</v>
      </c>
      <c r="AJ52" s="98"/>
      <c r="AK52" s="98"/>
      <c r="AL52" s="98"/>
      <c r="AM52" s="32"/>
    </row>
    <row r="53" spans="1:39" ht="12.75">
      <c r="A53" s="94"/>
      <c r="B53" s="95"/>
      <c r="C53" s="96" t="s">
        <v>88</v>
      </c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8">
        <f>SUM(A53*51.45)</f>
        <v>0</v>
      </c>
      <c r="Q53" s="98"/>
      <c r="R53" s="98"/>
      <c r="S53" s="98"/>
      <c r="T53" s="11"/>
      <c r="U53" s="117" t="s">
        <v>72</v>
      </c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9"/>
    </row>
    <row r="54" spans="1:39" ht="12.75">
      <c r="A54" s="94"/>
      <c r="B54" s="95"/>
      <c r="C54" s="105" t="s">
        <v>89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6">
        <f>SUM(A54*51.45)</f>
        <v>0</v>
      </c>
      <c r="Q54" s="106"/>
      <c r="R54" s="106"/>
      <c r="S54" s="106"/>
      <c r="T54" s="19"/>
      <c r="U54" s="108"/>
      <c r="V54" s="95"/>
      <c r="W54" s="96" t="s">
        <v>67</v>
      </c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8">
        <f aca="true" t="shared" si="1" ref="AI54:AI59">SUM(U54*23.1)</f>
        <v>0</v>
      </c>
      <c r="AJ54" s="98"/>
      <c r="AK54" s="98"/>
      <c r="AL54" s="98"/>
      <c r="AM54" s="32"/>
    </row>
    <row r="55" spans="1:59" ht="12.75">
      <c r="A55" s="100" t="s">
        <v>114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2"/>
      <c r="U55" s="108"/>
      <c r="V55" s="95"/>
      <c r="W55" s="96" t="s">
        <v>13</v>
      </c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8">
        <f t="shared" si="1"/>
        <v>0</v>
      </c>
      <c r="AJ55" s="98"/>
      <c r="AK55" s="98"/>
      <c r="AL55" s="98"/>
      <c r="AM55" s="32"/>
      <c r="BA55" s="7"/>
      <c r="BB55" s="120"/>
      <c r="BC55" s="121"/>
      <c r="BD55" s="121"/>
      <c r="BE55" s="121"/>
      <c r="BF55" s="121"/>
      <c r="BG55" s="121"/>
    </row>
    <row r="56" spans="1:59" ht="12.75">
      <c r="A56" s="94"/>
      <c r="B56" s="95"/>
      <c r="C56" s="96" t="s">
        <v>77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8">
        <f>SUM(A56*23.05)</f>
        <v>0</v>
      </c>
      <c r="Q56" s="98"/>
      <c r="R56" s="98"/>
      <c r="S56" s="98"/>
      <c r="T56" s="16"/>
      <c r="U56" s="108"/>
      <c r="V56" s="95"/>
      <c r="W56" s="96" t="s">
        <v>68</v>
      </c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8">
        <f t="shared" si="1"/>
        <v>0</v>
      </c>
      <c r="AJ56" s="98"/>
      <c r="AK56" s="98"/>
      <c r="AL56" s="98"/>
      <c r="AM56" s="32"/>
      <c r="BA56" s="7"/>
      <c r="BB56" s="7"/>
      <c r="BC56" s="7"/>
      <c r="BD56" s="7"/>
      <c r="BE56" s="7"/>
      <c r="BF56" s="7"/>
      <c r="BG56" s="7"/>
    </row>
    <row r="57" spans="1:39" ht="12.75">
      <c r="A57" s="94"/>
      <c r="B57" s="95"/>
      <c r="C57" s="96" t="s">
        <v>78</v>
      </c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8">
        <f>SUM(A57*22)</f>
        <v>0</v>
      </c>
      <c r="Q57" s="98"/>
      <c r="R57" s="98"/>
      <c r="S57" s="98"/>
      <c r="T57" s="16"/>
      <c r="U57" s="108"/>
      <c r="V57" s="95"/>
      <c r="W57" s="96" t="s">
        <v>69</v>
      </c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8">
        <f t="shared" si="1"/>
        <v>0</v>
      </c>
      <c r="AJ57" s="98"/>
      <c r="AK57" s="98"/>
      <c r="AL57" s="98"/>
      <c r="AM57" s="32"/>
    </row>
    <row r="58" spans="1:39" ht="12.75">
      <c r="A58" s="94"/>
      <c r="B58" s="95"/>
      <c r="C58" s="96" t="s">
        <v>79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8">
        <f>SUM(A58*22)</f>
        <v>0</v>
      </c>
      <c r="Q58" s="98"/>
      <c r="R58" s="98"/>
      <c r="S58" s="98"/>
      <c r="T58" s="16"/>
      <c r="U58" s="108"/>
      <c r="V58" s="95"/>
      <c r="W58" s="96" t="s">
        <v>70</v>
      </c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8">
        <f t="shared" si="1"/>
        <v>0</v>
      </c>
      <c r="AJ58" s="98"/>
      <c r="AK58" s="98"/>
      <c r="AL58" s="98"/>
      <c r="AM58" s="32"/>
    </row>
    <row r="59" spans="1:39" ht="12.75">
      <c r="A59" s="94"/>
      <c r="B59" s="95"/>
      <c r="C59" s="96" t="s">
        <v>80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8">
        <f>SUM(A59*24.1)</f>
        <v>0</v>
      </c>
      <c r="Q59" s="98"/>
      <c r="R59" s="98"/>
      <c r="S59" s="98"/>
      <c r="T59" s="16"/>
      <c r="U59" s="108"/>
      <c r="V59" s="95"/>
      <c r="W59" s="104" t="s">
        <v>71</v>
      </c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6">
        <f t="shared" si="1"/>
        <v>0</v>
      </c>
      <c r="AJ59" s="106"/>
      <c r="AK59" s="106"/>
      <c r="AL59" s="106"/>
      <c r="AM59" s="54"/>
    </row>
    <row r="60" spans="1:39" ht="12.75">
      <c r="A60" s="94"/>
      <c r="B60" s="95"/>
      <c r="C60" s="96" t="s">
        <v>81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8">
        <f>SUM(A60*24.1)</f>
        <v>0</v>
      </c>
      <c r="Q60" s="98"/>
      <c r="R60" s="98"/>
      <c r="S60" s="98"/>
      <c r="T60" s="16"/>
      <c r="U60" s="111" t="s">
        <v>17</v>
      </c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12"/>
    </row>
    <row r="61" spans="1:39" ht="12.75">
      <c r="A61" s="94"/>
      <c r="B61" s="95"/>
      <c r="C61" s="96" t="s">
        <v>82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8">
        <f>SUM(A61*24.1)</f>
        <v>0</v>
      </c>
      <c r="Q61" s="98"/>
      <c r="R61" s="98"/>
      <c r="S61" s="98"/>
      <c r="T61" s="16"/>
      <c r="U61" s="95"/>
      <c r="V61" s="95"/>
      <c r="W61" s="22" t="s">
        <v>15</v>
      </c>
      <c r="X61" s="22"/>
      <c r="Y61" s="22"/>
      <c r="Z61" s="22"/>
      <c r="AA61" s="22"/>
      <c r="AB61" s="22"/>
      <c r="AC61" s="25"/>
      <c r="AD61" s="25"/>
      <c r="AE61" s="25"/>
      <c r="AF61" s="11"/>
      <c r="AG61" s="11"/>
      <c r="AH61" s="11"/>
      <c r="AI61" s="11"/>
      <c r="AJ61" s="98">
        <f>SUM(U61*30)</f>
        <v>0</v>
      </c>
      <c r="AK61" s="98"/>
      <c r="AL61" s="98"/>
      <c r="AM61" s="122"/>
    </row>
    <row r="62" spans="1:39" ht="12.75">
      <c r="A62" s="94"/>
      <c r="B62" s="95"/>
      <c r="C62" s="96" t="s">
        <v>83</v>
      </c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8">
        <f>SUM(A62*22)</f>
        <v>0</v>
      </c>
      <c r="Q62" s="98"/>
      <c r="R62" s="98"/>
      <c r="S62" s="98"/>
      <c r="T62" s="16"/>
      <c r="U62" s="95"/>
      <c r="V62" s="95"/>
      <c r="W62" s="22" t="s">
        <v>16</v>
      </c>
      <c r="X62" s="22"/>
      <c r="Y62" s="22"/>
      <c r="Z62" s="22"/>
      <c r="AA62" s="22"/>
      <c r="AB62" s="22"/>
      <c r="AC62" s="25"/>
      <c r="AD62" s="25"/>
      <c r="AE62" s="25"/>
      <c r="AF62" s="22"/>
      <c r="AG62" s="11"/>
      <c r="AH62" s="11"/>
      <c r="AI62" s="11"/>
      <c r="AJ62" s="98">
        <f>SUM(U62*1)</f>
        <v>0</v>
      </c>
      <c r="AK62" s="98"/>
      <c r="AL62" s="98"/>
      <c r="AM62" s="122"/>
    </row>
    <row r="63" spans="1:39" ht="12.75">
      <c r="A63" s="94"/>
      <c r="B63" s="95"/>
      <c r="C63" s="96" t="s">
        <v>84</v>
      </c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8">
        <f>SUM(A63*24.1)</f>
        <v>0</v>
      </c>
      <c r="Q63" s="98"/>
      <c r="R63" s="98"/>
      <c r="S63" s="98"/>
      <c r="T63" s="16"/>
      <c r="U63" s="95"/>
      <c r="V63" s="95"/>
      <c r="W63" s="18" t="s">
        <v>18</v>
      </c>
      <c r="X63" s="18"/>
      <c r="Y63" s="18"/>
      <c r="Z63" s="105"/>
      <c r="AA63" s="105"/>
      <c r="AB63" s="105"/>
      <c r="AC63" s="105"/>
      <c r="AD63" s="105"/>
      <c r="AE63" s="105"/>
      <c r="AF63" s="105"/>
      <c r="AG63" s="105"/>
      <c r="AH63" s="18"/>
      <c r="AI63" s="18"/>
      <c r="AJ63" s="106">
        <f>SUM(U63*1)</f>
        <v>0</v>
      </c>
      <c r="AK63" s="106"/>
      <c r="AL63" s="106"/>
      <c r="AM63" s="143"/>
    </row>
    <row r="64" spans="1:68" ht="12.75">
      <c r="A64" s="94"/>
      <c r="B64" s="95"/>
      <c r="C64" s="96" t="s">
        <v>110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8">
        <f>SUM(A64*22)</f>
        <v>0</v>
      </c>
      <c r="Q64" s="98"/>
      <c r="R64" s="98"/>
      <c r="S64" s="98"/>
      <c r="T64" s="57"/>
      <c r="U64" s="51"/>
      <c r="V64" s="7" t="s">
        <v>25</v>
      </c>
      <c r="W64" s="7"/>
      <c r="X64" s="11"/>
      <c r="Y64" s="11"/>
      <c r="Z64" s="11"/>
      <c r="AA64" s="11"/>
      <c r="AB64" s="11" t="s">
        <v>0</v>
      </c>
      <c r="AC64" s="11" t="s">
        <v>24</v>
      </c>
      <c r="AD64" s="11"/>
      <c r="AE64" s="11"/>
      <c r="AF64" s="11"/>
      <c r="AG64" s="11"/>
      <c r="AH64" s="59" t="s">
        <v>22</v>
      </c>
      <c r="AI64" s="46"/>
      <c r="AJ64" s="46"/>
      <c r="AK64" s="58"/>
      <c r="AL64" s="46"/>
      <c r="AM64" s="47"/>
      <c r="BC64" s="13"/>
      <c r="BD64" s="13"/>
      <c r="BE64" s="13"/>
      <c r="BF64" s="13"/>
      <c r="BG64" s="20"/>
      <c r="BH64" s="20"/>
      <c r="BI64" s="20"/>
      <c r="BJ64" s="13"/>
      <c r="BK64" s="7"/>
      <c r="BL64" s="88"/>
      <c r="BM64" s="88"/>
      <c r="BN64" s="88"/>
      <c r="BO64" s="88"/>
      <c r="BP64" s="7"/>
    </row>
    <row r="65" spans="1:67" ht="12.75">
      <c r="A65" s="94"/>
      <c r="B65" s="95"/>
      <c r="C65" s="104" t="s">
        <v>85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6">
        <f>SUM(A65*15.7)</f>
        <v>0</v>
      </c>
      <c r="Q65" s="106"/>
      <c r="R65" s="106"/>
      <c r="S65" s="106"/>
      <c r="T65" s="18"/>
      <c r="U65" s="123">
        <f>SUM(P9+P10+P11+P12+P14+P15+P16+P17+P18+P20+P21+P22+P23+P24+P25+P26+P27+P28+P29+P30+P31+P32+P34+P35+P37+P36+P38+P39+P40+P41+P42+P43+P44+P45+P46+P47+P48+P50+P49+AI37+P51+P52+P53+P54+P56+P57+P58+P59+P60+P61+P62+P63+P64+P65+AI59+AI58+AI57+AI56+AI55+AI54+AI52+AI51+AI50+AI49+AI48+AI47+AI46+AI44+AI42+AI41+AI40+AI39+AI38+AI35+AI34+AI33+AI32+AI31+AI30+AI29+AI28+AI27+AI26+AI25+AI24+AI22+AI21+AI19+AI18+AI20+AI17+AI16+AI15+AI14+AI13+AI12+AI11+AI10+AI9+AJ61+AJ62+AJ63)</f>
        <v>0</v>
      </c>
      <c r="V65" s="124"/>
      <c r="W65" s="124"/>
      <c r="X65" s="124"/>
      <c r="Y65" s="124"/>
      <c r="Z65" s="31" t="s">
        <v>26</v>
      </c>
      <c r="AA65" s="11"/>
      <c r="AB65" s="125">
        <f>SUM(U65*0.13)</f>
        <v>0</v>
      </c>
      <c r="AC65" s="125"/>
      <c r="AD65" s="125"/>
      <c r="AE65" s="125"/>
      <c r="AF65" s="11"/>
      <c r="AG65" s="31" t="s">
        <v>23</v>
      </c>
      <c r="AH65" s="11"/>
      <c r="AI65" s="128">
        <f>SUM(U65)+AB65</f>
        <v>0</v>
      </c>
      <c r="AJ65" s="128"/>
      <c r="AK65" s="128"/>
      <c r="AL65" s="128"/>
      <c r="AM65" s="32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</row>
    <row r="66" spans="1:67" ht="14.25" customHeight="1">
      <c r="A66" s="129" t="s">
        <v>36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1"/>
      <c r="AU66" s="7"/>
      <c r="AV66" s="138"/>
      <c r="AW66" s="138"/>
      <c r="AX66" s="138"/>
      <c r="AY66" s="138"/>
      <c r="AZ66" s="138"/>
      <c r="BA66" s="138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</row>
    <row r="67" spans="1:67" ht="12.75">
      <c r="A67" s="132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4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</row>
    <row r="68" spans="1:67" ht="12.75">
      <c r="A68" s="132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4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</row>
    <row r="69" spans="1:67" ht="12.75">
      <c r="A69" s="132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4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</row>
    <row r="70" spans="1:67" ht="12.75">
      <c r="A70" s="132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4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</row>
    <row r="71" spans="1:75" ht="12.75" customHeight="1">
      <c r="A71" s="132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4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26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</row>
    <row r="72" spans="1:75" ht="12.75" customHeight="1" thickBot="1">
      <c r="A72" s="135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7"/>
      <c r="AU72" s="7"/>
      <c r="AV72" s="139"/>
      <c r="AW72" s="139"/>
      <c r="AX72" s="139"/>
      <c r="AY72" s="139"/>
      <c r="AZ72" s="139"/>
      <c r="BA72" s="7"/>
      <c r="BB72" s="7"/>
      <c r="BC72" s="7"/>
      <c r="BD72" s="7"/>
      <c r="BE72" s="142"/>
      <c r="BF72" s="142"/>
      <c r="BG72" s="140"/>
      <c r="BH72" s="140"/>
      <c r="BI72" s="140"/>
      <c r="BJ72" s="140"/>
      <c r="BK72" s="27"/>
      <c r="BL72" s="140"/>
      <c r="BM72" s="140"/>
      <c r="BN72" s="140"/>
      <c r="BO72" s="140"/>
      <c r="BP72" s="7"/>
      <c r="BQ72" s="7"/>
      <c r="BR72" s="7"/>
      <c r="BS72" s="7"/>
      <c r="BT72" s="7"/>
      <c r="BU72" s="7"/>
      <c r="BV72" s="7"/>
      <c r="BW72" s="7"/>
    </row>
    <row r="73" spans="40:75" ht="12.75">
      <c r="AN73" s="30"/>
      <c r="AV73" s="2"/>
      <c r="AW73" s="2"/>
      <c r="AX73" s="2"/>
      <c r="AY73" s="2"/>
      <c r="AZ73" s="2"/>
      <c r="BA73" s="2"/>
      <c r="BB73" s="6"/>
      <c r="BC73" s="6"/>
      <c r="BD73" s="6"/>
      <c r="BE73" s="6"/>
      <c r="BF73" s="6"/>
      <c r="BG73" s="6"/>
      <c r="BH73" s="6"/>
      <c r="BI73" s="6"/>
      <c r="BJ73" s="6"/>
      <c r="BK73" s="2"/>
      <c r="BL73" s="2"/>
      <c r="BM73" s="2"/>
      <c r="BN73" s="2"/>
      <c r="BO73" s="2"/>
      <c r="BP73" s="2"/>
      <c r="BQ73" s="2"/>
      <c r="BR73" s="2"/>
      <c r="BS73" s="9"/>
      <c r="BT73" s="2"/>
      <c r="BU73" s="2"/>
      <c r="BV73" s="2"/>
      <c r="BW73" s="2"/>
    </row>
    <row r="74" spans="10:75" ht="12.75">
      <c r="J74" s="11"/>
      <c r="AV74" s="2"/>
      <c r="AW74" s="141"/>
      <c r="AX74" s="141"/>
      <c r="AY74" s="141"/>
      <c r="AZ74" s="141"/>
      <c r="BA74" s="2"/>
      <c r="BB74" s="6"/>
      <c r="BC74" s="6"/>
      <c r="BD74" s="6"/>
      <c r="BE74" s="6"/>
      <c r="BF74" s="6"/>
      <c r="BG74" s="6"/>
      <c r="BH74" s="6"/>
      <c r="BI74" s="6"/>
      <c r="BJ74" s="6"/>
      <c r="BK74" s="2"/>
      <c r="BL74" s="2"/>
      <c r="BM74" s="2"/>
      <c r="BN74" s="2"/>
      <c r="BO74" s="2"/>
      <c r="BP74" s="2"/>
      <c r="BQ74" s="2"/>
      <c r="BR74" s="2"/>
      <c r="BS74" s="9"/>
      <c r="BT74" s="2"/>
      <c r="BU74" s="2"/>
      <c r="BV74" s="2"/>
      <c r="BW74" s="2"/>
    </row>
    <row r="75" spans="48:75" ht="12.75">
      <c r="AV75" s="2"/>
      <c r="AW75" s="10"/>
      <c r="AX75" s="2"/>
      <c r="AY75" s="2"/>
      <c r="AZ75" s="2"/>
      <c r="BA75" s="2"/>
      <c r="BB75" s="6"/>
      <c r="BC75" s="6"/>
      <c r="BD75" s="6"/>
      <c r="BE75" s="6"/>
      <c r="BF75" s="6"/>
      <c r="BG75" s="6"/>
      <c r="BH75" s="6"/>
      <c r="BI75" s="6"/>
      <c r="BJ75" s="6"/>
      <c r="BK75" s="2"/>
      <c r="BL75" s="2"/>
      <c r="BM75" s="2"/>
      <c r="BN75" s="2"/>
      <c r="BO75" s="2"/>
      <c r="BP75" s="2"/>
      <c r="BQ75" s="2"/>
      <c r="BR75" s="2"/>
      <c r="BS75" s="9"/>
      <c r="BT75" s="2"/>
      <c r="BU75" s="2"/>
      <c r="BV75" s="2"/>
      <c r="BW75" s="2"/>
    </row>
    <row r="76" spans="48:75" ht="12.75">
      <c r="AV76" s="2"/>
      <c r="AW76" s="141"/>
      <c r="AX76" s="141"/>
      <c r="AY76" s="141"/>
      <c r="AZ76" s="141"/>
      <c r="BA76" s="2"/>
      <c r="BB76" s="6"/>
      <c r="BC76" s="6"/>
      <c r="BD76" s="6"/>
      <c r="BE76" s="6"/>
      <c r="BF76" s="6"/>
      <c r="BG76" s="6"/>
      <c r="BH76" s="6"/>
      <c r="BI76" s="6"/>
      <c r="BJ76" s="6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48:53" ht="12.75">
      <c r="AV77" s="2"/>
      <c r="AW77" s="126"/>
      <c r="AX77" s="126"/>
      <c r="AY77" s="126"/>
      <c r="AZ77" s="126"/>
      <c r="BA77" s="7"/>
    </row>
    <row r="78" spans="48:53" ht="12.75">
      <c r="AV78" s="2"/>
      <c r="AW78" s="2"/>
      <c r="AX78" s="2"/>
      <c r="AY78" s="2"/>
      <c r="AZ78" s="2"/>
      <c r="BA78" s="7"/>
    </row>
    <row r="79" spans="48:53" ht="12.75">
      <c r="AV79" s="127"/>
      <c r="AW79" s="127"/>
      <c r="AX79" s="127"/>
      <c r="AY79" s="127"/>
      <c r="AZ79" s="127"/>
      <c r="BA79" s="7"/>
    </row>
    <row r="80" spans="48:53" ht="12.75">
      <c r="AV80" s="127"/>
      <c r="AW80" s="127"/>
      <c r="AX80" s="127"/>
      <c r="AY80" s="127"/>
      <c r="AZ80" s="127"/>
      <c r="BA80" s="7"/>
    </row>
    <row r="81" spans="48:53" ht="12.75">
      <c r="AV81" s="127"/>
      <c r="AW81" s="127"/>
      <c r="AX81" s="127"/>
      <c r="AY81" s="127"/>
      <c r="AZ81" s="127"/>
      <c r="BA81" s="7"/>
    </row>
    <row r="82" spans="48:53" ht="12.75">
      <c r="AV82" s="7"/>
      <c r="AW82" s="7"/>
      <c r="AX82" s="7"/>
      <c r="AY82" s="7"/>
      <c r="AZ82" s="7"/>
      <c r="BA82" s="7"/>
    </row>
    <row r="83" spans="48:53" ht="12.75">
      <c r="AV83" s="7"/>
      <c r="AW83" s="7"/>
      <c r="AX83" s="7"/>
      <c r="AY83" s="7"/>
      <c r="AZ83" s="7"/>
      <c r="BA83" s="7"/>
    </row>
  </sheetData>
  <sheetProtection password="83EF" sheet="1" selectLockedCells="1"/>
  <mergeCells count="367">
    <mergeCell ref="N2:AB2"/>
    <mergeCell ref="A4:G4"/>
    <mergeCell ref="H4:V4"/>
    <mergeCell ref="W4:AD4"/>
    <mergeCell ref="AE4:AM4"/>
    <mergeCell ref="A5:G5"/>
    <mergeCell ref="H5:V5"/>
    <mergeCell ref="W5:Z5"/>
    <mergeCell ref="AA5:AM5"/>
    <mergeCell ref="A6:E6"/>
    <mergeCell ref="F6:I6"/>
    <mergeCell ref="J6:O6"/>
    <mergeCell ref="P6:V6"/>
    <mergeCell ref="W6:AC6"/>
    <mergeCell ref="AD6:AM6"/>
    <mergeCell ref="A7:AM7"/>
    <mergeCell ref="BG7:BJ7"/>
    <mergeCell ref="A8:T8"/>
    <mergeCell ref="U8:AM8"/>
    <mergeCell ref="A9:B9"/>
    <mergeCell ref="C9:O9"/>
    <mergeCell ref="P9:S9"/>
    <mergeCell ref="U9:V9"/>
    <mergeCell ref="W9:AE9"/>
    <mergeCell ref="AI9:AL9"/>
    <mergeCell ref="A10:B10"/>
    <mergeCell ref="C10:O10"/>
    <mergeCell ref="P10:S10"/>
    <mergeCell ref="U10:V10"/>
    <mergeCell ref="W10:AE10"/>
    <mergeCell ref="AI10:AL10"/>
    <mergeCell ref="W12:AE12"/>
    <mergeCell ref="AI12:AL12"/>
    <mergeCell ref="A11:B11"/>
    <mergeCell ref="C11:O11"/>
    <mergeCell ref="P11:S11"/>
    <mergeCell ref="U11:V11"/>
    <mergeCell ref="W11:AE11"/>
    <mergeCell ref="AI11:AL11"/>
    <mergeCell ref="BF12:BG12"/>
    <mergeCell ref="A13:T13"/>
    <mergeCell ref="U13:V13"/>
    <mergeCell ref="W13:AE13"/>
    <mergeCell ref="AI13:AL13"/>
    <mergeCell ref="BK13:BN13"/>
    <mergeCell ref="A12:B12"/>
    <mergeCell ref="C12:O12"/>
    <mergeCell ref="P12:S12"/>
    <mergeCell ref="U12:V12"/>
    <mergeCell ref="U15:V15"/>
    <mergeCell ref="W15:AE15"/>
    <mergeCell ref="AI15:AL15"/>
    <mergeCell ref="A14:B14"/>
    <mergeCell ref="C14:L14"/>
    <mergeCell ref="P14:S14"/>
    <mergeCell ref="U14:V14"/>
    <mergeCell ref="W14:AE14"/>
    <mergeCell ref="AI14:AL14"/>
    <mergeCell ref="BF15:BG15"/>
    <mergeCell ref="A16:B16"/>
    <mergeCell ref="C16:N16"/>
    <mergeCell ref="P16:S16"/>
    <mergeCell ref="U16:V16"/>
    <mergeCell ref="W16:AE16"/>
    <mergeCell ref="AI16:AL16"/>
    <mergeCell ref="A15:B15"/>
    <mergeCell ref="C15:L15"/>
    <mergeCell ref="P15:S15"/>
    <mergeCell ref="BK16:BN16"/>
    <mergeCell ref="A17:B17"/>
    <mergeCell ref="C17:M17"/>
    <mergeCell ref="P17:S17"/>
    <mergeCell ref="U17:V17"/>
    <mergeCell ref="W17:AH17"/>
    <mergeCell ref="AI17:AL17"/>
    <mergeCell ref="A18:B18"/>
    <mergeCell ref="C18:L18"/>
    <mergeCell ref="P18:S18"/>
    <mergeCell ref="U18:V18"/>
    <mergeCell ref="W18:AH18"/>
    <mergeCell ref="AI18:AL18"/>
    <mergeCell ref="A19:T19"/>
    <mergeCell ref="U19:V19"/>
    <mergeCell ref="W19:AH19"/>
    <mergeCell ref="AI19:AL19"/>
    <mergeCell ref="BF19:BG19"/>
    <mergeCell ref="A20:B20"/>
    <mergeCell ref="C20:N20"/>
    <mergeCell ref="P20:S20"/>
    <mergeCell ref="U20:V20"/>
    <mergeCell ref="W20:AH20"/>
    <mergeCell ref="AI20:AL20"/>
    <mergeCell ref="BK20:BN20"/>
    <mergeCell ref="A21:B21"/>
    <mergeCell ref="P21:S21"/>
    <mergeCell ref="U21:V21"/>
    <mergeCell ref="W21:AH21"/>
    <mergeCell ref="AI21:AL21"/>
    <mergeCell ref="A22:B22"/>
    <mergeCell ref="C22:L22"/>
    <mergeCell ref="P22:S22"/>
    <mergeCell ref="U22:V22"/>
    <mergeCell ref="W22:AH22"/>
    <mergeCell ref="AI22:AL22"/>
    <mergeCell ref="A23:B23"/>
    <mergeCell ref="C23:L23"/>
    <mergeCell ref="P23:S23"/>
    <mergeCell ref="U23:AM23"/>
    <mergeCell ref="BF23:BG23"/>
    <mergeCell ref="BK23:BN23"/>
    <mergeCell ref="P24:S24"/>
    <mergeCell ref="U24:V24"/>
    <mergeCell ref="W24:AH24"/>
    <mergeCell ref="AI24:AL24"/>
    <mergeCell ref="BF22:BG22"/>
    <mergeCell ref="BK22:BN22"/>
    <mergeCell ref="BF24:BG24"/>
    <mergeCell ref="BK24:BN24"/>
    <mergeCell ref="A25:B25"/>
    <mergeCell ref="C25:L25"/>
    <mergeCell ref="P25:S25"/>
    <mergeCell ref="U25:V25"/>
    <mergeCell ref="W25:AH25"/>
    <mergeCell ref="AI25:AL25"/>
    <mergeCell ref="A24:B24"/>
    <mergeCell ref="C24:O24"/>
    <mergeCell ref="A26:B26"/>
    <mergeCell ref="C26:L26"/>
    <mergeCell ref="P26:S26"/>
    <mergeCell ref="U26:V26"/>
    <mergeCell ref="W26:AH26"/>
    <mergeCell ref="AI26:AL26"/>
    <mergeCell ref="A27:B27"/>
    <mergeCell ref="C27:N27"/>
    <mergeCell ref="P27:S27"/>
    <mergeCell ref="U27:V27"/>
    <mergeCell ref="W27:AH27"/>
    <mergeCell ref="AI27:AL27"/>
    <mergeCell ref="A28:B28"/>
    <mergeCell ref="C28:N28"/>
    <mergeCell ref="P28:S28"/>
    <mergeCell ref="U28:V28"/>
    <mergeCell ref="W28:AH28"/>
    <mergeCell ref="AI28:AL28"/>
    <mergeCell ref="A29:B29"/>
    <mergeCell ref="C29:N29"/>
    <mergeCell ref="P29:S29"/>
    <mergeCell ref="U29:V29"/>
    <mergeCell ref="W29:AH29"/>
    <mergeCell ref="AI29:AL29"/>
    <mergeCell ref="A30:B30"/>
    <mergeCell ref="C30:N30"/>
    <mergeCell ref="P30:S30"/>
    <mergeCell ref="U30:V30"/>
    <mergeCell ref="W30:AH30"/>
    <mergeCell ref="AI30:AL30"/>
    <mergeCell ref="A31:B31"/>
    <mergeCell ref="C31:O31"/>
    <mergeCell ref="P31:S31"/>
    <mergeCell ref="U31:V31"/>
    <mergeCell ref="W31:AH31"/>
    <mergeCell ref="AI31:AL31"/>
    <mergeCell ref="A32:B32"/>
    <mergeCell ref="C32:L32"/>
    <mergeCell ref="P32:S32"/>
    <mergeCell ref="U32:V32"/>
    <mergeCell ref="W32:AH32"/>
    <mergeCell ref="AI32:AL32"/>
    <mergeCell ref="A33:T33"/>
    <mergeCell ref="U33:V33"/>
    <mergeCell ref="W33:AH33"/>
    <mergeCell ref="AI33:AL33"/>
    <mergeCell ref="A34:B34"/>
    <mergeCell ref="C34:O34"/>
    <mergeCell ref="P34:S34"/>
    <mergeCell ref="U34:V34"/>
    <mergeCell ref="W34:AH34"/>
    <mergeCell ref="AI34:AL34"/>
    <mergeCell ref="AY34:AZ34"/>
    <mergeCell ref="A35:B35"/>
    <mergeCell ref="C35:O35"/>
    <mergeCell ref="P35:S35"/>
    <mergeCell ref="U35:V35"/>
    <mergeCell ref="W35:AH35"/>
    <mergeCell ref="AI35:AL35"/>
    <mergeCell ref="AY35:AZ35"/>
    <mergeCell ref="A36:B36"/>
    <mergeCell ref="C36:O36"/>
    <mergeCell ref="P36:S36"/>
    <mergeCell ref="U36:AM36"/>
    <mergeCell ref="AY36:AZ36"/>
    <mergeCell ref="BL36:BO36"/>
    <mergeCell ref="P38:S38"/>
    <mergeCell ref="U38:V38"/>
    <mergeCell ref="W38:AH38"/>
    <mergeCell ref="AI38:AL38"/>
    <mergeCell ref="A37:B37"/>
    <mergeCell ref="C37:O37"/>
    <mergeCell ref="P37:S37"/>
    <mergeCell ref="U37:V37"/>
    <mergeCell ref="W37:AH37"/>
    <mergeCell ref="AI37:AL37"/>
    <mergeCell ref="AY38:AZ38"/>
    <mergeCell ref="BL38:BO38"/>
    <mergeCell ref="A39:B39"/>
    <mergeCell ref="C39:O39"/>
    <mergeCell ref="P39:S39"/>
    <mergeCell ref="U39:V39"/>
    <mergeCell ref="W39:AH39"/>
    <mergeCell ref="AI39:AL39"/>
    <mergeCell ref="A38:B38"/>
    <mergeCell ref="C38:O38"/>
    <mergeCell ref="A40:B40"/>
    <mergeCell ref="C40:O40"/>
    <mergeCell ref="P40:S40"/>
    <mergeCell ref="U40:V40"/>
    <mergeCell ref="W40:AH40"/>
    <mergeCell ref="AI40:AL40"/>
    <mergeCell ref="A41:B41"/>
    <mergeCell ref="C41:O41"/>
    <mergeCell ref="P41:S41"/>
    <mergeCell ref="U41:V41"/>
    <mergeCell ref="W41:AH41"/>
    <mergeCell ref="AI41:AL41"/>
    <mergeCell ref="A42:B42"/>
    <mergeCell ref="C42:O42"/>
    <mergeCell ref="P42:S42"/>
    <mergeCell ref="U42:V42"/>
    <mergeCell ref="W42:AH42"/>
    <mergeCell ref="AI42:AL42"/>
    <mergeCell ref="A43:B43"/>
    <mergeCell ref="C43:O43"/>
    <mergeCell ref="P43:S43"/>
    <mergeCell ref="U43:V43"/>
    <mergeCell ref="W43:AH43"/>
    <mergeCell ref="AI43:AL43"/>
    <mergeCell ref="A44:B44"/>
    <mergeCell ref="C44:O44"/>
    <mergeCell ref="P44:S44"/>
    <mergeCell ref="U44:V44"/>
    <mergeCell ref="W44:AH44"/>
    <mergeCell ref="AI44:AL44"/>
    <mergeCell ref="A45:B45"/>
    <mergeCell ref="C45:O45"/>
    <mergeCell ref="P45:S45"/>
    <mergeCell ref="U45:AM45"/>
    <mergeCell ref="A46:B46"/>
    <mergeCell ref="C46:O46"/>
    <mergeCell ref="P46:S46"/>
    <mergeCell ref="U46:V46"/>
    <mergeCell ref="W46:AH46"/>
    <mergeCell ref="AI46:AL46"/>
    <mergeCell ref="A47:B47"/>
    <mergeCell ref="C47:O47"/>
    <mergeCell ref="P47:S47"/>
    <mergeCell ref="U47:V47"/>
    <mergeCell ref="W47:AH47"/>
    <mergeCell ref="AI47:AL47"/>
    <mergeCell ref="A48:B48"/>
    <mergeCell ref="C48:O48"/>
    <mergeCell ref="P48:S48"/>
    <mergeCell ref="U48:V48"/>
    <mergeCell ref="W48:AH48"/>
    <mergeCell ref="AI48:AL48"/>
    <mergeCell ref="A49:B49"/>
    <mergeCell ref="C49:O49"/>
    <mergeCell ref="P49:S49"/>
    <mergeCell ref="U49:V49"/>
    <mergeCell ref="W49:AH49"/>
    <mergeCell ref="AI49:AL49"/>
    <mergeCell ref="A50:B50"/>
    <mergeCell ref="C50:O50"/>
    <mergeCell ref="P50:S50"/>
    <mergeCell ref="U50:V50"/>
    <mergeCell ref="W50:AH50"/>
    <mergeCell ref="AI50:AL50"/>
    <mergeCell ref="A51:B51"/>
    <mergeCell ref="C51:O51"/>
    <mergeCell ref="P51:S51"/>
    <mergeCell ref="U51:V51"/>
    <mergeCell ref="W51:AH51"/>
    <mergeCell ref="AI51:AL51"/>
    <mergeCell ref="A52:B52"/>
    <mergeCell ref="C52:O52"/>
    <mergeCell ref="P52:S52"/>
    <mergeCell ref="U52:V52"/>
    <mergeCell ref="W52:AH52"/>
    <mergeCell ref="AI52:AL52"/>
    <mergeCell ref="A53:B53"/>
    <mergeCell ref="C53:O53"/>
    <mergeCell ref="P53:S53"/>
    <mergeCell ref="U53:AM53"/>
    <mergeCell ref="A54:B54"/>
    <mergeCell ref="C54:O54"/>
    <mergeCell ref="P54:S54"/>
    <mergeCell ref="U54:V54"/>
    <mergeCell ref="W54:AH54"/>
    <mergeCell ref="AI54:AL54"/>
    <mergeCell ref="A55:T55"/>
    <mergeCell ref="U55:V55"/>
    <mergeCell ref="W55:AH55"/>
    <mergeCell ref="AI55:AL55"/>
    <mergeCell ref="BB55:BG55"/>
    <mergeCell ref="A56:B56"/>
    <mergeCell ref="C56:O56"/>
    <mergeCell ref="P56:S56"/>
    <mergeCell ref="U56:V56"/>
    <mergeCell ref="W56:AH56"/>
    <mergeCell ref="AI56:AL56"/>
    <mergeCell ref="A57:B57"/>
    <mergeCell ref="C57:O57"/>
    <mergeCell ref="P57:S57"/>
    <mergeCell ref="U57:V57"/>
    <mergeCell ref="W57:AH57"/>
    <mergeCell ref="AI57:AL57"/>
    <mergeCell ref="A58:B58"/>
    <mergeCell ref="C58:O58"/>
    <mergeCell ref="P58:S58"/>
    <mergeCell ref="U58:V58"/>
    <mergeCell ref="W58:AH58"/>
    <mergeCell ref="AI58:AL58"/>
    <mergeCell ref="A59:B59"/>
    <mergeCell ref="C59:O59"/>
    <mergeCell ref="P59:S59"/>
    <mergeCell ref="U59:V59"/>
    <mergeCell ref="W59:AH59"/>
    <mergeCell ref="AI59:AL59"/>
    <mergeCell ref="Z63:AG63"/>
    <mergeCell ref="A60:B60"/>
    <mergeCell ref="C60:O60"/>
    <mergeCell ref="P60:S60"/>
    <mergeCell ref="U60:AM60"/>
    <mergeCell ref="A61:B61"/>
    <mergeCell ref="C61:O61"/>
    <mergeCell ref="P61:S61"/>
    <mergeCell ref="U61:V61"/>
    <mergeCell ref="AJ61:AM61"/>
    <mergeCell ref="AB65:AE65"/>
    <mergeCell ref="A62:B62"/>
    <mergeCell ref="C62:O62"/>
    <mergeCell ref="P62:S62"/>
    <mergeCell ref="U62:V62"/>
    <mergeCell ref="AJ62:AM62"/>
    <mergeCell ref="A63:B63"/>
    <mergeCell ref="C63:O63"/>
    <mergeCell ref="P63:S63"/>
    <mergeCell ref="U63:V63"/>
    <mergeCell ref="BG72:BJ72"/>
    <mergeCell ref="AJ63:AM63"/>
    <mergeCell ref="A64:B64"/>
    <mergeCell ref="C64:O64"/>
    <mergeCell ref="P64:S64"/>
    <mergeCell ref="BL64:BO64"/>
    <mergeCell ref="A65:B65"/>
    <mergeCell ref="C65:O65"/>
    <mergeCell ref="P65:S65"/>
    <mergeCell ref="U65:Y65"/>
    <mergeCell ref="BL72:BO72"/>
    <mergeCell ref="AW74:AZ74"/>
    <mergeCell ref="AW76:AZ76"/>
    <mergeCell ref="AW77:AZ77"/>
    <mergeCell ref="AV79:AZ81"/>
    <mergeCell ref="AI65:AL65"/>
    <mergeCell ref="A66:AM72"/>
    <mergeCell ref="AV66:BA66"/>
    <mergeCell ref="AV72:AZ72"/>
    <mergeCell ref="BE72:BF72"/>
  </mergeCells>
  <dataValidations count="1">
    <dataValidation type="list" showInputMessage="1" showErrorMessage="1" promptTitle="Delivery Time" prompt="The catering order will be delivered just prior to the delivery time you select" errorTitle="Delivery Time" error="Please select a time from the drop down box" sqref="P6:V6">
      <formula1>"Select time from List,7:00am, 7:30am, 8:00am, 8:30am, 9:00am, 9:30am, 10:00am, 10:30am, 11:00am, 11:30am, 12:00pm, 12:30pm, 1:00pm, 1:30pm, 2:00pm, 2:30pm, 3:00pm, 3:30pm, 4:00pm, 4:30pm, 5:00pm, 5:30pm, 6:00pm, 6:30pm, 7:00pm, 7:30pm, 8:00pm"</formula1>
    </dataValidation>
  </dataValidations>
  <printOptions/>
  <pageMargins left="0.905511811023622" right="0.31496062992126" top="0.196850393700787" bottom="0" header="0.118110236220472" footer="0"/>
  <pageSetup horizontalDpi="600" verticalDpi="600" orientation="portrait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83"/>
  <sheetViews>
    <sheetView showGridLines="0" zoomScalePageLayoutView="0" workbookViewId="0" topLeftCell="A1">
      <selection activeCell="AA5" sqref="AA5:AM5"/>
    </sheetView>
  </sheetViews>
  <sheetFormatPr defaultColWidth="2.421875" defaultRowHeight="12.75"/>
  <cols>
    <col min="1" max="21" width="2.7109375" style="3" customWidth="1"/>
    <col min="22" max="22" width="3.421875" style="3" customWidth="1"/>
    <col min="23" max="40" width="2.7109375" style="3" customWidth="1"/>
    <col min="41" max="46" width="2.421875" style="3" customWidth="1"/>
    <col min="47" max="47" width="7.57421875" style="3" bestFit="1" customWidth="1"/>
    <col min="48" max="16384" width="2.421875" style="3" customWidth="1"/>
  </cols>
  <sheetData>
    <row r="1" ht="12.75" customHeight="1">
      <c r="I1" s="4"/>
    </row>
    <row r="2" spans="14:62" ht="15.75">
      <c r="N2" s="61" t="s">
        <v>137</v>
      </c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N2" s="5"/>
      <c r="BG2" s="1"/>
      <c r="BH2" s="8"/>
      <c r="BI2" s="8"/>
      <c r="BJ2" s="8"/>
    </row>
    <row r="3" spans="59:62" ht="12.75" customHeight="1" thickBot="1">
      <c r="BG3" s="1"/>
      <c r="BH3" s="8"/>
      <c r="BI3" s="8"/>
      <c r="BJ3" s="8"/>
    </row>
    <row r="4" spans="1:62" ht="12.75" customHeight="1">
      <c r="A4" s="62" t="s">
        <v>6</v>
      </c>
      <c r="B4" s="63"/>
      <c r="C4" s="63"/>
      <c r="D4" s="63"/>
      <c r="E4" s="63"/>
      <c r="F4" s="63"/>
      <c r="G4" s="63"/>
      <c r="H4" s="64">
        <f>MORNING!H4</f>
        <v>0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  <c r="W4" s="66" t="s">
        <v>9</v>
      </c>
      <c r="X4" s="63"/>
      <c r="Y4" s="63"/>
      <c r="Z4" s="63"/>
      <c r="AA4" s="63"/>
      <c r="AB4" s="63"/>
      <c r="AC4" s="63"/>
      <c r="AD4" s="63"/>
      <c r="AE4" s="67">
        <f>MORNING!AE4</f>
        <v>0</v>
      </c>
      <c r="AF4" s="68"/>
      <c r="AG4" s="68"/>
      <c r="AH4" s="68"/>
      <c r="AI4" s="68"/>
      <c r="AJ4" s="68"/>
      <c r="AK4" s="68"/>
      <c r="AL4" s="68"/>
      <c r="AM4" s="69"/>
      <c r="AN4" s="30"/>
      <c r="AO4" s="22"/>
      <c r="AP4" s="22"/>
      <c r="BG4" s="11"/>
      <c r="BH4" s="12"/>
      <c r="BI4" s="12"/>
      <c r="BJ4" s="12"/>
    </row>
    <row r="5" spans="1:62" ht="12.75">
      <c r="A5" s="70" t="s">
        <v>20</v>
      </c>
      <c r="B5" s="71"/>
      <c r="C5" s="71"/>
      <c r="D5" s="71"/>
      <c r="E5" s="71"/>
      <c r="F5" s="71"/>
      <c r="G5" s="71"/>
      <c r="H5" s="72">
        <f>MORNING!H5</f>
        <v>0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3" t="s">
        <v>21</v>
      </c>
      <c r="X5" s="71"/>
      <c r="Y5" s="71"/>
      <c r="Z5" s="71"/>
      <c r="AA5" s="74">
        <f>MORNING!AA5</f>
        <v>0</v>
      </c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5"/>
      <c r="AN5" s="30"/>
      <c r="AO5" s="22"/>
      <c r="AP5" s="22"/>
      <c r="BG5" s="11"/>
      <c r="BH5" s="12"/>
      <c r="BI5" s="12"/>
      <c r="BJ5" s="12"/>
    </row>
    <row r="6" spans="1:62" ht="13.5" customHeight="1" thickBot="1">
      <c r="A6" s="76" t="s">
        <v>7</v>
      </c>
      <c r="B6" s="77"/>
      <c r="C6" s="77"/>
      <c r="D6" s="77"/>
      <c r="E6" s="77"/>
      <c r="F6" s="78">
        <f>MORNING!H6</f>
        <v>0</v>
      </c>
      <c r="G6" s="78"/>
      <c r="H6" s="78"/>
      <c r="I6" s="78"/>
      <c r="J6" s="79" t="s">
        <v>5</v>
      </c>
      <c r="K6" s="79"/>
      <c r="L6" s="79"/>
      <c r="M6" s="79"/>
      <c r="N6" s="79"/>
      <c r="O6" s="79"/>
      <c r="P6" s="80" t="s">
        <v>37</v>
      </c>
      <c r="Q6" s="81"/>
      <c r="R6" s="81"/>
      <c r="S6" s="81"/>
      <c r="T6" s="81"/>
      <c r="U6" s="81"/>
      <c r="V6" s="81"/>
      <c r="W6" s="82" t="s">
        <v>8</v>
      </c>
      <c r="X6" s="77"/>
      <c r="Y6" s="77"/>
      <c r="Z6" s="77"/>
      <c r="AA6" s="77"/>
      <c r="AB6" s="77"/>
      <c r="AC6" s="77"/>
      <c r="AD6" s="83">
        <f>MORNING!AD6</f>
        <v>0</v>
      </c>
      <c r="AE6" s="83"/>
      <c r="AF6" s="83"/>
      <c r="AG6" s="83"/>
      <c r="AH6" s="83"/>
      <c r="AI6" s="83"/>
      <c r="AJ6" s="83"/>
      <c r="AK6" s="83"/>
      <c r="AL6" s="83"/>
      <c r="AM6" s="84"/>
      <c r="AN6" s="30"/>
      <c r="AO6" s="22"/>
      <c r="AP6" s="22"/>
      <c r="BG6" s="11"/>
      <c r="BH6" s="12"/>
      <c r="BI6" s="12"/>
      <c r="BJ6" s="12"/>
    </row>
    <row r="7" spans="1:62" ht="13.5" thickBot="1">
      <c r="A7" s="85" t="s">
        <v>38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BG7" s="88"/>
      <c r="BH7" s="88"/>
      <c r="BI7" s="88"/>
      <c r="BJ7" s="88"/>
    </row>
    <row r="8" spans="1:39" ht="12.75">
      <c r="A8" s="89" t="s">
        <v>112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1"/>
      <c r="U8" s="92" t="s">
        <v>1</v>
      </c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3"/>
    </row>
    <row r="9" spans="1:39" ht="12.75">
      <c r="A9" s="94"/>
      <c r="B9" s="95"/>
      <c r="C9" s="96" t="s">
        <v>73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8">
        <f>SUM(A9*40.95)</f>
        <v>0</v>
      </c>
      <c r="Q9" s="98"/>
      <c r="R9" s="98"/>
      <c r="S9" s="98"/>
      <c r="T9" s="16"/>
      <c r="U9" s="95"/>
      <c r="V9" s="95"/>
      <c r="W9" s="97" t="s">
        <v>10</v>
      </c>
      <c r="X9" s="97"/>
      <c r="Y9" s="97"/>
      <c r="Z9" s="97"/>
      <c r="AA9" s="97"/>
      <c r="AB9" s="97"/>
      <c r="AC9" s="97"/>
      <c r="AD9" s="97"/>
      <c r="AE9" s="97"/>
      <c r="AF9" s="11"/>
      <c r="AG9" s="11"/>
      <c r="AH9" s="11"/>
      <c r="AI9" s="98">
        <f>SUM(U9*16.8)</f>
        <v>0</v>
      </c>
      <c r="AJ9" s="98"/>
      <c r="AK9" s="98"/>
      <c r="AL9" s="98"/>
      <c r="AM9" s="53"/>
    </row>
    <row r="10" spans="1:69" ht="12.75">
      <c r="A10" s="94"/>
      <c r="B10" s="95"/>
      <c r="C10" s="96" t="s">
        <v>74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8">
        <f>SUM(A10*32.5)</f>
        <v>0</v>
      </c>
      <c r="Q10" s="98"/>
      <c r="R10" s="98"/>
      <c r="S10" s="98"/>
      <c r="T10" s="16"/>
      <c r="U10" s="95"/>
      <c r="V10" s="95"/>
      <c r="W10" s="97" t="s">
        <v>12</v>
      </c>
      <c r="X10" s="97"/>
      <c r="Y10" s="97"/>
      <c r="Z10" s="97"/>
      <c r="AA10" s="97"/>
      <c r="AB10" s="97"/>
      <c r="AC10" s="97"/>
      <c r="AD10" s="97"/>
      <c r="AE10" s="97"/>
      <c r="AF10" s="11"/>
      <c r="AG10" s="11"/>
      <c r="AH10" s="11"/>
      <c r="AI10" s="98">
        <f>SUM(U10*16.8)</f>
        <v>0</v>
      </c>
      <c r="AJ10" s="98"/>
      <c r="AK10" s="98"/>
      <c r="AL10" s="98"/>
      <c r="AM10" s="32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ht="12.75">
      <c r="A11" s="94"/>
      <c r="B11" s="95"/>
      <c r="C11" s="96" t="s">
        <v>75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8">
        <f>SUM(A11*32.5)</f>
        <v>0</v>
      </c>
      <c r="Q11" s="98"/>
      <c r="R11" s="98"/>
      <c r="S11" s="98"/>
      <c r="T11" s="16"/>
      <c r="U11" s="95"/>
      <c r="V11" s="95"/>
      <c r="W11" s="97" t="s">
        <v>11</v>
      </c>
      <c r="X11" s="97"/>
      <c r="Y11" s="97"/>
      <c r="Z11" s="97"/>
      <c r="AA11" s="97"/>
      <c r="AB11" s="97"/>
      <c r="AC11" s="97"/>
      <c r="AD11" s="97"/>
      <c r="AE11" s="97"/>
      <c r="AF11" s="11"/>
      <c r="AG11" s="11"/>
      <c r="AH11" s="11"/>
      <c r="AI11" s="98">
        <f>SUM(U11*13.65)</f>
        <v>0</v>
      </c>
      <c r="AJ11" s="98"/>
      <c r="AK11" s="98"/>
      <c r="AL11" s="98"/>
      <c r="AM11" s="32"/>
      <c r="BC11" s="7"/>
      <c r="BD11" s="7"/>
      <c r="BE11" s="7"/>
      <c r="BF11" s="1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ht="12.75">
      <c r="A12" s="94"/>
      <c r="B12" s="95"/>
      <c r="C12" s="104" t="s">
        <v>76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>
        <f>SUM(A12*27.25)</f>
        <v>0</v>
      </c>
      <c r="Q12" s="106"/>
      <c r="R12" s="106"/>
      <c r="S12" s="106"/>
      <c r="T12" s="19"/>
      <c r="U12" s="95"/>
      <c r="V12" s="95"/>
      <c r="W12" s="97" t="s">
        <v>4</v>
      </c>
      <c r="X12" s="97"/>
      <c r="Y12" s="97"/>
      <c r="Z12" s="97"/>
      <c r="AA12" s="97"/>
      <c r="AB12" s="97"/>
      <c r="AC12" s="97"/>
      <c r="AD12" s="97"/>
      <c r="AE12" s="97"/>
      <c r="AF12" s="11"/>
      <c r="AG12" s="11"/>
      <c r="AH12" s="11"/>
      <c r="AI12" s="98">
        <f>SUM(U12*1.68)</f>
        <v>0</v>
      </c>
      <c r="AJ12" s="98"/>
      <c r="AK12" s="98"/>
      <c r="AL12" s="98"/>
      <c r="AM12" s="32"/>
      <c r="BC12" s="7"/>
      <c r="BD12" s="7"/>
      <c r="BE12" s="7"/>
      <c r="BF12" s="99"/>
      <c r="BG12" s="99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ht="12.75">
      <c r="A13" s="100" t="s">
        <v>113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2"/>
      <c r="U13" s="95"/>
      <c r="V13" s="95"/>
      <c r="W13" s="103" t="s">
        <v>3</v>
      </c>
      <c r="X13" s="103"/>
      <c r="Y13" s="103"/>
      <c r="Z13" s="103"/>
      <c r="AA13" s="103"/>
      <c r="AB13" s="103"/>
      <c r="AC13" s="103"/>
      <c r="AD13" s="103"/>
      <c r="AE13" s="103"/>
      <c r="AF13" s="11"/>
      <c r="AG13" s="11"/>
      <c r="AH13" s="11"/>
      <c r="AI13" s="98">
        <f>SUM(U13*2.73)</f>
        <v>0</v>
      </c>
      <c r="AJ13" s="98"/>
      <c r="AK13" s="98"/>
      <c r="AL13" s="98"/>
      <c r="AM13" s="32"/>
      <c r="BC13" s="7"/>
      <c r="BD13" s="7"/>
      <c r="BE13" s="7"/>
      <c r="BF13" s="7"/>
      <c r="BG13" s="7"/>
      <c r="BH13" s="20"/>
      <c r="BI13" s="20"/>
      <c r="BJ13" s="20"/>
      <c r="BK13" s="88"/>
      <c r="BL13" s="88"/>
      <c r="BM13" s="88"/>
      <c r="BN13" s="88"/>
      <c r="BO13" s="7"/>
      <c r="BP13" s="7"/>
      <c r="BQ13" s="7"/>
    </row>
    <row r="14" spans="1:69" ht="12.75">
      <c r="A14" s="94"/>
      <c r="B14" s="95"/>
      <c r="C14" s="97" t="s">
        <v>39</v>
      </c>
      <c r="D14" s="97"/>
      <c r="E14" s="97"/>
      <c r="F14" s="97"/>
      <c r="G14" s="97"/>
      <c r="H14" s="97"/>
      <c r="I14" s="97"/>
      <c r="J14" s="97"/>
      <c r="K14" s="97"/>
      <c r="L14" s="97"/>
      <c r="M14" s="11"/>
      <c r="N14" s="11"/>
      <c r="O14" s="11"/>
      <c r="P14" s="98">
        <f>SUM(A14*18.65)</f>
        <v>0</v>
      </c>
      <c r="Q14" s="98"/>
      <c r="R14" s="98"/>
      <c r="S14" s="98"/>
      <c r="T14" s="16"/>
      <c r="U14" s="95"/>
      <c r="V14" s="95"/>
      <c r="W14" s="103" t="s">
        <v>100</v>
      </c>
      <c r="X14" s="103"/>
      <c r="Y14" s="103"/>
      <c r="Z14" s="103"/>
      <c r="AA14" s="103"/>
      <c r="AB14" s="103"/>
      <c r="AC14" s="103"/>
      <c r="AD14" s="103"/>
      <c r="AE14" s="103"/>
      <c r="AF14" s="11"/>
      <c r="AG14" s="11"/>
      <c r="AH14" s="11"/>
      <c r="AI14" s="98">
        <f>SUM(U14*1.94)</f>
        <v>0</v>
      </c>
      <c r="AJ14" s="98"/>
      <c r="AK14" s="98"/>
      <c r="AL14" s="98"/>
      <c r="AM14" s="32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ht="12.75">
      <c r="A15" s="94"/>
      <c r="B15" s="95"/>
      <c r="C15" s="97" t="s">
        <v>40</v>
      </c>
      <c r="D15" s="97"/>
      <c r="E15" s="97"/>
      <c r="F15" s="97"/>
      <c r="G15" s="97"/>
      <c r="H15" s="97"/>
      <c r="I15" s="97"/>
      <c r="J15" s="97"/>
      <c r="K15" s="97"/>
      <c r="L15" s="97"/>
      <c r="M15" s="11"/>
      <c r="N15" s="11"/>
      <c r="O15" s="11"/>
      <c r="P15" s="98">
        <f>SUM(A15*10.75)</f>
        <v>0</v>
      </c>
      <c r="Q15" s="98"/>
      <c r="R15" s="98"/>
      <c r="S15" s="98"/>
      <c r="T15" s="16"/>
      <c r="U15" s="95"/>
      <c r="V15" s="95"/>
      <c r="W15" s="103" t="s">
        <v>2</v>
      </c>
      <c r="X15" s="103"/>
      <c r="Y15" s="103"/>
      <c r="Z15" s="103"/>
      <c r="AA15" s="103"/>
      <c r="AB15" s="103"/>
      <c r="AC15" s="103"/>
      <c r="AD15" s="103"/>
      <c r="AE15" s="103"/>
      <c r="AF15" s="11"/>
      <c r="AG15" s="11"/>
      <c r="AH15" s="11"/>
      <c r="AI15" s="98">
        <f>SUM(U15*2.7)</f>
        <v>0</v>
      </c>
      <c r="AJ15" s="98"/>
      <c r="AK15" s="98"/>
      <c r="AL15" s="98"/>
      <c r="AM15" s="32"/>
      <c r="BC15" s="7"/>
      <c r="BD15" s="7"/>
      <c r="BE15" s="7"/>
      <c r="BF15" s="99"/>
      <c r="BG15" s="99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ht="12.75">
      <c r="A16" s="94"/>
      <c r="B16" s="95"/>
      <c r="C16" s="96" t="s">
        <v>41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11"/>
      <c r="P16" s="98">
        <f>SUM(A16*9.35)</f>
        <v>0</v>
      </c>
      <c r="Q16" s="98"/>
      <c r="R16" s="98"/>
      <c r="S16" s="98"/>
      <c r="T16" s="16"/>
      <c r="U16" s="95"/>
      <c r="V16" s="95"/>
      <c r="W16" s="103" t="s">
        <v>101</v>
      </c>
      <c r="X16" s="103"/>
      <c r="Y16" s="103"/>
      <c r="Z16" s="103"/>
      <c r="AA16" s="103"/>
      <c r="AB16" s="103"/>
      <c r="AC16" s="103"/>
      <c r="AD16" s="103"/>
      <c r="AE16" s="103"/>
      <c r="AF16" s="11"/>
      <c r="AG16" s="11"/>
      <c r="AH16" s="11"/>
      <c r="AI16" s="98">
        <f>SUM(U16*1.42)</f>
        <v>0</v>
      </c>
      <c r="AJ16" s="98"/>
      <c r="AK16" s="98"/>
      <c r="AL16" s="98"/>
      <c r="AM16" s="32"/>
      <c r="BC16" s="7"/>
      <c r="BD16" s="7"/>
      <c r="BE16" s="7"/>
      <c r="BF16" s="7"/>
      <c r="BG16" s="7"/>
      <c r="BH16" s="20"/>
      <c r="BI16" s="20"/>
      <c r="BJ16" s="20"/>
      <c r="BK16" s="88"/>
      <c r="BL16" s="88"/>
      <c r="BM16" s="88"/>
      <c r="BN16" s="88"/>
      <c r="BO16" s="7"/>
      <c r="BP16" s="7"/>
      <c r="BQ16" s="7"/>
    </row>
    <row r="17" spans="1:69" ht="12.75">
      <c r="A17" s="107"/>
      <c r="B17" s="108"/>
      <c r="C17" s="96" t="s">
        <v>42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1"/>
      <c r="O17" s="11"/>
      <c r="P17" s="98">
        <f>SUM(A17*9.35)</f>
        <v>0</v>
      </c>
      <c r="Q17" s="98"/>
      <c r="R17" s="98"/>
      <c r="S17" s="98"/>
      <c r="T17" s="16"/>
      <c r="U17" s="109"/>
      <c r="V17" s="108"/>
      <c r="W17" s="110" t="s">
        <v>102</v>
      </c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98">
        <f>SUM(U17*2.47)</f>
        <v>0</v>
      </c>
      <c r="AJ17" s="98"/>
      <c r="AK17" s="98"/>
      <c r="AL17" s="98"/>
      <c r="AM17" s="32"/>
      <c r="BC17" s="7"/>
      <c r="BD17" s="7"/>
      <c r="BE17" s="7"/>
      <c r="BF17" s="7"/>
      <c r="BG17" s="7"/>
      <c r="BH17" s="20"/>
      <c r="BI17" s="20"/>
      <c r="BJ17" s="20"/>
      <c r="BK17" s="14"/>
      <c r="BL17" s="14"/>
      <c r="BM17" s="14"/>
      <c r="BN17" s="14"/>
      <c r="BO17" s="7"/>
      <c r="BP17" s="7"/>
      <c r="BQ17" s="7"/>
    </row>
    <row r="18" spans="1:69" ht="12.75">
      <c r="A18" s="94"/>
      <c r="B18" s="95"/>
      <c r="C18" s="105" t="s">
        <v>43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8"/>
      <c r="N18" s="18"/>
      <c r="O18" s="18"/>
      <c r="P18" s="106">
        <f>SUM(A18*7.25)</f>
        <v>0</v>
      </c>
      <c r="Q18" s="106"/>
      <c r="R18" s="106"/>
      <c r="S18" s="106"/>
      <c r="T18" s="19"/>
      <c r="U18" s="95"/>
      <c r="V18" s="95"/>
      <c r="W18" s="110" t="s">
        <v>138</v>
      </c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98">
        <f>SUM(U18*2.85)</f>
        <v>0</v>
      </c>
      <c r="AJ18" s="98"/>
      <c r="AK18" s="98"/>
      <c r="AL18" s="98"/>
      <c r="AM18" s="32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ht="12.75">
      <c r="A19" s="100" t="s">
        <v>52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2"/>
      <c r="U19" s="95"/>
      <c r="V19" s="95"/>
      <c r="W19" s="96" t="s">
        <v>103</v>
      </c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8">
        <f>SUM(U19*2.21)</f>
        <v>0</v>
      </c>
      <c r="AJ19" s="98"/>
      <c r="AK19" s="98"/>
      <c r="AL19" s="98"/>
      <c r="AM19" s="32"/>
      <c r="BC19" s="7"/>
      <c r="BD19" s="7"/>
      <c r="BE19" s="7"/>
      <c r="BF19" s="99"/>
      <c r="BG19" s="99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ht="12.75">
      <c r="A20" s="94"/>
      <c r="B20" s="95"/>
      <c r="C20" s="96" t="s">
        <v>44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11"/>
      <c r="P20" s="98">
        <f>SUM(A20*2.73)</f>
        <v>0</v>
      </c>
      <c r="Q20" s="98"/>
      <c r="R20" s="98"/>
      <c r="S20" s="98"/>
      <c r="T20" s="16"/>
      <c r="U20" s="95"/>
      <c r="V20" s="95"/>
      <c r="W20" s="96" t="s">
        <v>104</v>
      </c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8">
        <f>SUM(U20*2.21)</f>
        <v>0</v>
      </c>
      <c r="AJ20" s="98"/>
      <c r="AK20" s="98"/>
      <c r="AL20" s="98"/>
      <c r="AM20" s="32"/>
      <c r="BC20" s="7"/>
      <c r="BD20" s="7"/>
      <c r="BE20" s="7"/>
      <c r="BF20" s="7"/>
      <c r="BG20" s="7"/>
      <c r="BH20" s="20"/>
      <c r="BI20" s="20"/>
      <c r="BJ20" s="20"/>
      <c r="BK20" s="88"/>
      <c r="BL20" s="88"/>
      <c r="BM20" s="88"/>
      <c r="BN20" s="88"/>
      <c r="BO20" s="7"/>
      <c r="BP20" s="7"/>
      <c r="BQ20" s="7"/>
    </row>
    <row r="21" spans="1:69" ht="12.75">
      <c r="A21" s="94"/>
      <c r="B21" s="95"/>
      <c r="C21" s="7" t="s">
        <v>45</v>
      </c>
      <c r="D21" s="7"/>
      <c r="E21" s="7"/>
      <c r="F21" s="7"/>
      <c r="G21" s="7"/>
      <c r="H21" s="7"/>
      <c r="I21" s="7"/>
      <c r="J21" s="7"/>
      <c r="K21" s="7"/>
      <c r="L21" s="7"/>
      <c r="M21" s="11"/>
      <c r="N21" s="11"/>
      <c r="O21" s="11"/>
      <c r="P21" s="98">
        <f>SUM(A21*3.94)</f>
        <v>0</v>
      </c>
      <c r="Q21" s="98"/>
      <c r="R21" s="98"/>
      <c r="S21" s="98"/>
      <c r="T21" s="16"/>
      <c r="U21" s="95"/>
      <c r="V21" s="95"/>
      <c r="W21" s="110" t="s">
        <v>105</v>
      </c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98">
        <f>SUM(U21*18.9)</f>
        <v>0</v>
      </c>
      <c r="AJ21" s="98"/>
      <c r="AK21" s="98"/>
      <c r="AL21" s="98"/>
      <c r="AM21" s="32"/>
      <c r="BC21" s="7"/>
      <c r="BD21" s="7"/>
      <c r="BE21" s="7"/>
      <c r="BF21" s="21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ht="12.75">
      <c r="A22" s="94"/>
      <c r="B22" s="95"/>
      <c r="C22" s="97" t="s">
        <v>46</v>
      </c>
      <c r="D22" s="97"/>
      <c r="E22" s="97"/>
      <c r="F22" s="97"/>
      <c r="G22" s="97"/>
      <c r="H22" s="97"/>
      <c r="I22" s="97"/>
      <c r="J22" s="97"/>
      <c r="K22" s="97"/>
      <c r="L22" s="97"/>
      <c r="M22" s="11"/>
      <c r="N22" s="11"/>
      <c r="O22" s="11"/>
      <c r="P22" s="98">
        <f>SUM(A22*1.89)</f>
        <v>0</v>
      </c>
      <c r="Q22" s="98"/>
      <c r="R22" s="98"/>
      <c r="S22" s="98"/>
      <c r="T22" s="16"/>
      <c r="U22" s="95"/>
      <c r="V22" s="95"/>
      <c r="W22" s="110" t="s">
        <v>106</v>
      </c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98">
        <f>SUM(U22*21)</f>
        <v>0</v>
      </c>
      <c r="AJ22" s="98"/>
      <c r="AK22" s="98"/>
      <c r="AL22" s="98"/>
      <c r="AM22" s="32"/>
      <c r="BC22" s="7"/>
      <c r="BD22" s="7"/>
      <c r="BE22" s="7"/>
      <c r="BF22" s="99"/>
      <c r="BG22" s="99"/>
      <c r="BH22" s="7"/>
      <c r="BI22" s="7"/>
      <c r="BJ22" s="7"/>
      <c r="BK22" s="88"/>
      <c r="BL22" s="88"/>
      <c r="BM22" s="88"/>
      <c r="BN22" s="88"/>
      <c r="BO22" s="7"/>
      <c r="BP22" s="7"/>
      <c r="BQ22" s="7"/>
    </row>
    <row r="23" spans="1:69" ht="12.75">
      <c r="A23" s="94"/>
      <c r="B23" s="95"/>
      <c r="C23" s="97" t="s">
        <v>35</v>
      </c>
      <c r="D23" s="97"/>
      <c r="E23" s="97"/>
      <c r="F23" s="97"/>
      <c r="G23" s="97"/>
      <c r="H23" s="97"/>
      <c r="I23" s="97"/>
      <c r="J23" s="97"/>
      <c r="K23" s="97"/>
      <c r="L23" s="97"/>
      <c r="M23" s="11"/>
      <c r="N23" s="11"/>
      <c r="O23" s="11"/>
      <c r="P23" s="98">
        <f>SUM(A23*2.25)</f>
        <v>0</v>
      </c>
      <c r="Q23" s="98"/>
      <c r="R23" s="98"/>
      <c r="S23" s="98"/>
      <c r="T23" s="16"/>
      <c r="U23" s="111" t="s">
        <v>134</v>
      </c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12"/>
      <c r="BC23" s="7"/>
      <c r="BD23" s="7"/>
      <c r="BE23" s="7"/>
      <c r="BF23" s="99"/>
      <c r="BG23" s="99"/>
      <c r="BH23" s="7"/>
      <c r="BI23" s="7"/>
      <c r="BJ23" s="7"/>
      <c r="BK23" s="88"/>
      <c r="BL23" s="88"/>
      <c r="BM23" s="88"/>
      <c r="BN23" s="88"/>
      <c r="BO23" s="7"/>
      <c r="BP23" s="7"/>
      <c r="BQ23" s="7"/>
    </row>
    <row r="24" spans="1:69" ht="12.75">
      <c r="A24" s="94"/>
      <c r="B24" s="95"/>
      <c r="C24" s="96" t="s">
        <v>47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8">
        <f>SUM(A24*3.3)</f>
        <v>0</v>
      </c>
      <c r="Q24" s="98"/>
      <c r="R24" s="98"/>
      <c r="S24" s="98"/>
      <c r="T24" s="16"/>
      <c r="U24" s="95"/>
      <c r="V24" s="95"/>
      <c r="W24" s="96" t="s">
        <v>90</v>
      </c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8">
        <f>SUM(U24*34.65)</f>
        <v>0</v>
      </c>
      <c r="AJ24" s="98"/>
      <c r="AK24" s="98"/>
      <c r="AL24" s="98"/>
      <c r="AM24" s="32"/>
      <c r="BC24" s="7"/>
      <c r="BD24" s="7"/>
      <c r="BE24" s="7"/>
      <c r="BF24" s="99"/>
      <c r="BG24" s="99"/>
      <c r="BH24" s="7"/>
      <c r="BI24" s="7"/>
      <c r="BJ24" s="7"/>
      <c r="BK24" s="88"/>
      <c r="BL24" s="88"/>
      <c r="BM24" s="88"/>
      <c r="BN24" s="88"/>
      <c r="BO24" s="7"/>
      <c r="BP24" s="7"/>
      <c r="BQ24" s="7"/>
    </row>
    <row r="25" spans="1:69" ht="12.75">
      <c r="A25" s="94"/>
      <c r="B25" s="95"/>
      <c r="C25" s="103" t="s">
        <v>109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1"/>
      <c r="N25" s="11"/>
      <c r="O25" s="11"/>
      <c r="P25" s="98">
        <f>SUM(A25*1.94)</f>
        <v>0</v>
      </c>
      <c r="Q25" s="98"/>
      <c r="R25" s="98"/>
      <c r="S25" s="98"/>
      <c r="T25" s="16"/>
      <c r="U25" s="109"/>
      <c r="V25" s="108"/>
      <c r="W25" s="96" t="s">
        <v>91</v>
      </c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8">
        <f>SUM(U25*39.9)</f>
        <v>0</v>
      </c>
      <c r="AJ25" s="98"/>
      <c r="AK25" s="98"/>
      <c r="AL25" s="98"/>
      <c r="AM25" s="32"/>
      <c r="BC25" s="7"/>
      <c r="BD25" s="7"/>
      <c r="BE25" s="7"/>
      <c r="BF25" s="33"/>
      <c r="BG25" s="33"/>
      <c r="BH25" s="7"/>
      <c r="BI25" s="7"/>
      <c r="BJ25" s="7"/>
      <c r="BK25" s="14"/>
      <c r="BL25" s="14"/>
      <c r="BM25" s="14"/>
      <c r="BN25" s="14"/>
      <c r="BO25" s="7"/>
      <c r="BP25" s="7"/>
      <c r="BQ25" s="7"/>
    </row>
    <row r="26" spans="1:69" ht="12.75">
      <c r="A26" s="107"/>
      <c r="B26" s="108"/>
      <c r="C26" s="96" t="s">
        <v>48</v>
      </c>
      <c r="D26" s="97"/>
      <c r="E26" s="97"/>
      <c r="F26" s="97"/>
      <c r="G26" s="97"/>
      <c r="H26" s="97"/>
      <c r="I26" s="97"/>
      <c r="J26" s="97"/>
      <c r="K26" s="97"/>
      <c r="L26" s="97"/>
      <c r="M26" s="11"/>
      <c r="N26" s="11"/>
      <c r="O26" s="11"/>
      <c r="P26" s="98">
        <f>SUM(A26*1.79)</f>
        <v>0</v>
      </c>
      <c r="Q26" s="98"/>
      <c r="R26" s="98"/>
      <c r="S26" s="98"/>
      <c r="T26" s="16"/>
      <c r="U26" s="109"/>
      <c r="V26" s="108"/>
      <c r="W26" s="96" t="s">
        <v>92</v>
      </c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8">
        <f>SUM(U26*29.4)</f>
        <v>0</v>
      </c>
      <c r="AJ26" s="98"/>
      <c r="AK26" s="98"/>
      <c r="AL26" s="98"/>
      <c r="AM26" s="32"/>
      <c r="BC26" s="7"/>
      <c r="BD26" s="7"/>
      <c r="BE26" s="7"/>
      <c r="BF26" s="33"/>
      <c r="BG26" s="33"/>
      <c r="BH26" s="7"/>
      <c r="BI26" s="7"/>
      <c r="BJ26" s="7"/>
      <c r="BK26" s="14"/>
      <c r="BL26" s="14"/>
      <c r="BM26" s="14"/>
      <c r="BN26" s="14"/>
      <c r="BO26" s="7"/>
      <c r="BP26" s="7"/>
      <c r="BQ26" s="7"/>
    </row>
    <row r="27" spans="1:69" ht="12.75">
      <c r="A27" s="107"/>
      <c r="B27" s="108"/>
      <c r="C27" s="110" t="s">
        <v>49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1"/>
      <c r="P27" s="98">
        <f>SUM(A27*2.1)</f>
        <v>0</v>
      </c>
      <c r="Q27" s="98"/>
      <c r="R27" s="98"/>
      <c r="S27" s="98"/>
      <c r="T27" s="16"/>
      <c r="U27" s="109"/>
      <c r="V27" s="108"/>
      <c r="W27" s="96" t="s">
        <v>93</v>
      </c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8">
        <f>SUM(U27*46.2)</f>
        <v>0</v>
      </c>
      <c r="AJ27" s="98"/>
      <c r="AK27" s="98"/>
      <c r="AL27" s="98"/>
      <c r="AM27" s="32"/>
      <c r="BC27" s="7"/>
      <c r="BD27" s="7"/>
      <c r="BE27" s="7"/>
      <c r="BF27" s="33"/>
      <c r="BG27" s="33"/>
      <c r="BH27" s="7"/>
      <c r="BI27" s="7"/>
      <c r="BJ27" s="7"/>
      <c r="BK27" s="14"/>
      <c r="BL27" s="14"/>
      <c r="BM27" s="14"/>
      <c r="BN27" s="14"/>
      <c r="BO27" s="7"/>
      <c r="BP27" s="7"/>
      <c r="BQ27" s="7"/>
    </row>
    <row r="28" spans="1:69" ht="12.75">
      <c r="A28" s="107"/>
      <c r="B28" s="108"/>
      <c r="C28" s="110" t="s">
        <v>50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1"/>
      <c r="P28" s="98">
        <f>SUM(A28*2.42)</f>
        <v>0</v>
      </c>
      <c r="Q28" s="98"/>
      <c r="R28" s="98"/>
      <c r="S28" s="98"/>
      <c r="T28" s="16"/>
      <c r="U28" s="109"/>
      <c r="V28" s="108"/>
      <c r="W28" s="96" t="s">
        <v>94</v>
      </c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8">
        <f>SUM(U28*25.2)</f>
        <v>0</v>
      </c>
      <c r="AJ28" s="98"/>
      <c r="AK28" s="98"/>
      <c r="AL28" s="98"/>
      <c r="AM28" s="32"/>
      <c r="BC28" s="7"/>
      <c r="BD28" s="7"/>
      <c r="BE28" s="7"/>
      <c r="BF28" s="33"/>
      <c r="BG28" s="33"/>
      <c r="BH28" s="7"/>
      <c r="BI28" s="7"/>
      <c r="BJ28" s="7"/>
      <c r="BK28" s="14"/>
      <c r="BL28" s="14"/>
      <c r="BM28" s="14"/>
      <c r="BN28" s="14"/>
      <c r="BO28" s="7"/>
      <c r="BP28" s="7"/>
      <c r="BQ28" s="7"/>
    </row>
    <row r="29" spans="1:69" ht="12.75">
      <c r="A29" s="94"/>
      <c r="B29" s="95"/>
      <c r="C29" s="110" t="s">
        <v>51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1"/>
      <c r="P29" s="98">
        <f>SUM(A29*2.94)</f>
        <v>0</v>
      </c>
      <c r="Q29" s="98"/>
      <c r="R29" s="98"/>
      <c r="S29" s="98"/>
      <c r="T29" s="16"/>
      <c r="U29" s="109"/>
      <c r="V29" s="108"/>
      <c r="W29" s="96" t="s">
        <v>95</v>
      </c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8">
        <f>SUM(U29*33.6)</f>
        <v>0</v>
      </c>
      <c r="AJ29" s="98"/>
      <c r="AK29" s="98"/>
      <c r="AL29" s="98"/>
      <c r="AM29" s="32"/>
      <c r="BC29" s="7"/>
      <c r="BD29" s="7"/>
      <c r="BE29" s="7"/>
      <c r="BF29" s="33"/>
      <c r="BG29" s="33"/>
      <c r="BH29" s="7"/>
      <c r="BI29" s="7"/>
      <c r="BJ29" s="7"/>
      <c r="BK29" s="14"/>
      <c r="BL29" s="14"/>
      <c r="BM29" s="14"/>
      <c r="BN29" s="14"/>
      <c r="BO29" s="7"/>
      <c r="BP29" s="7"/>
      <c r="BQ29" s="7"/>
    </row>
    <row r="30" spans="1:69" ht="12.75">
      <c r="A30" s="94"/>
      <c r="B30" s="95"/>
      <c r="C30" s="110" t="s">
        <v>53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1"/>
      <c r="P30" s="98">
        <f>SUM(A30*1.85)</f>
        <v>0</v>
      </c>
      <c r="Q30" s="98"/>
      <c r="R30" s="98"/>
      <c r="S30" s="98"/>
      <c r="T30" s="16"/>
      <c r="U30" s="95"/>
      <c r="V30" s="95"/>
      <c r="W30" s="96" t="s">
        <v>96</v>
      </c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8">
        <f>SUM(U30*18.9)</f>
        <v>0</v>
      </c>
      <c r="AJ30" s="98"/>
      <c r="AK30" s="98"/>
      <c r="AL30" s="98"/>
      <c r="AM30" s="32"/>
      <c r="BC30" s="7"/>
      <c r="BD30" s="7"/>
      <c r="BE30" s="7"/>
      <c r="BF30" s="33"/>
      <c r="BG30" s="33"/>
      <c r="BH30" s="7"/>
      <c r="BI30" s="7"/>
      <c r="BJ30" s="7"/>
      <c r="BK30" s="14"/>
      <c r="BL30" s="14"/>
      <c r="BM30" s="14"/>
      <c r="BN30" s="14"/>
      <c r="BO30" s="7"/>
      <c r="BP30" s="7"/>
      <c r="BQ30" s="7"/>
    </row>
    <row r="31" spans="1:69" ht="12.75">
      <c r="A31" s="94"/>
      <c r="B31" s="95"/>
      <c r="C31" s="110" t="s">
        <v>54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98">
        <f>SUM(A31*1.85)</f>
        <v>0</v>
      </c>
      <c r="Q31" s="98"/>
      <c r="R31" s="98"/>
      <c r="S31" s="98"/>
      <c r="T31" s="16"/>
      <c r="U31" s="95"/>
      <c r="V31" s="95"/>
      <c r="W31" s="96" t="s">
        <v>108</v>
      </c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8">
        <f>SUM(U31*28)</f>
        <v>0</v>
      </c>
      <c r="AJ31" s="98"/>
      <c r="AK31" s="98"/>
      <c r="AL31" s="98"/>
      <c r="AM31" s="32"/>
      <c r="BC31" s="7"/>
      <c r="BD31" s="7"/>
      <c r="BE31" s="7"/>
      <c r="BF31" s="33"/>
      <c r="BG31" s="33"/>
      <c r="BH31" s="7"/>
      <c r="BI31" s="7"/>
      <c r="BJ31" s="7"/>
      <c r="BK31" s="14"/>
      <c r="BL31" s="14"/>
      <c r="BM31" s="14"/>
      <c r="BN31" s="14"/>
      <c r="BO31" s="7"/>
      <c r="BP31" s="7"/>
      <c r="BQ31" s="7"/>
    </row>
    <row r="32" spans="1:69" ht="12.75">
      <c r="A32" s="94"/>
      <c r="B32" s="95"/>
      <c r="C32" s="105" t="s">
        <v>55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8"/>
      <c r="N32" s="18"/>
      <c r="O32" s="18"/>
      <c r="P32" s="106">
        <f>SUM(A32*1.85)</f>
        <v>0</v>
      </c>
      <c r="Q32" s="106"/>
      <c r="R32" s="106"/>
      <c r="S32" s="106"/>
      <c r="T32" s="19"/>
      <c r="U32" s="95"/>
      <c r="V32" s="95"/>
      <c r="W32" s="96" t="s">
        <v>107</v>
      </c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>
        <f>SUM(U32*33.65)</f>
        <v>0</v>
      </c>
      <c r="AJ32" s="98"/>
      <c r="AK32" s="98"/>
      <c r="AL32" s="98"/>
      <c r="AM32" s="32"/>
      <c r="BE32" s="7"/>
      <c r="BF32" s="33"/>
      <c r="BG32" s="33"/>
      <c r="BH32" s="7"/>
      <c r="BI32" s="7"/>
      <c r="BJ32" s="7"/>
      <c r="BK32" s="14"/>
      <c r="BL32" s="14"/>
      <c r="BM32" s="14"/>
      <c r="BN32" s="14"/>
      <c r="BO32" s="7"/>
      <c r="BP32" s="7"/>
      <c r="BQ32" s="7"/>
    </row>
    <row r="33" spans="1:68" ht="12.75">
      <c r="A33" s="100" t="s">
        <v>86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95"/>
      <c r="V33" s="95"/>
      <c r="W33" s="96" t="s">
        <v>97</v>
      </c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8">
        <f>SUM(U33*37.95)</f>
        <v>0</v>
      </c>
      <c r="AJ33" s="98"/>
      <c r="AK33" s="98"/>
      <c r="AL33" s="98"/>
      <c r="AM33" s="32"/>
      <c r="BD33" s="23"/>
      <c r="BE33" s="11"/>
      <c r="BF33" s="33"/>
      <c r="BG33" s="33"/>
      <c r="BH33" s="7"/>
      <c r="BI33" s="7"/>
      <c r="BJ33" s="7"/>
      <c r="BK33" s="14"/>
      <c r="BL33" s="14"/>
      <c r="BM33" s="14"/>
      <c r="BN33" s="14"/>
      <c r="BO33" s="7"/>
      <c r="BP33" s="7"/>
    </row>
    <row r="34" spans="1:68" ht="12.75">
      <c r="A34" s="94"/>
      <c r="B34" s="95"/>
      <c r="C34" s="97" t="s">
        <v>119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8">
        <f>SUM(A34*39.9)</f>
        <v>0</v>
      </c>
      <c r="Q34" s="98"/>
      <c r="R34" s="98"/>
      <c r="S34" s="98"/>
      <c r="T34" s="16"/>
      <c r="U34" s="95"/>
      <c r="V34" s="95"/>
      <c r="W34" s="96" t="s">
        <v>98</v>
      </c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8">
        <f>SUM(U34*25)</f>
        <v>0</v>
      </c>
      <c r="AJ34" s="98"/>
      <c r="AK34" s="98"/>
      <c r="AL34" s="98"/>
      <c r="AM34" s="32"/>
      <c r="AY34" s="99"/>
      <c r="AZ34" s="99"/>
      <c r="BA34" s="13"/>
      <c r="BB34" s="13"/>
      <c r="BC34" s="13"/>
      <c r="BD34" s="13"/>
      <c r="BE34" s="11"/>
      <c r="BF34" s="33"/>
      <c r="BG34" s="33"/>
      <c r="BH34" s="7"/>
      <c r="BI34" s="7"/>
      <c r="BJ34" s="7"/>
      <c r="BK34" s="14"/>
      <c r="BL34" s="14"/>
      <c r="BM34" s="14"/>
      <c r="BN34" s="14"/>
      <c r="BO34" s="14"/>
      <c r="BP34" s="7"/>
    </row>
    <row r="35" spans="1:68" ht="12.75">
      <c r="A35" s="94"/>
      <c r="B35" s="95"/>
      <c r="C35" s="97" t="s">
        <v>118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8">
        <f>SUM(A35*39.9)</f>
        <v>0</v>
      </c>
      <c r="Q35" s="98"/>
      <c r="R35" s="98"/>
      <c r="S35" s="98"/>
      <c r="T35" s="16"/>
      <c r="U35" s="95"/>
      <c r="V35" s="95"/>
      <c r="W35" s="96" t="s">
        <v>99</v>
      </c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106">
        <f>SUM(U35*25)</f>
        <v>0</v>
      </c>
      <c r="AJ35" s="106"/>
      <c r="AK35" s="106"/>
      <c r="AL35" s="106"/>
      <c r="AM35" s="54"/>
      <c r="AY35" s="99"/>
      <c r="AZ35" s="99"/>
      <c r="BA35" s="13"/>
      <c r="BB35" s="13"/>
      <c r="BC35" s="13"/>
      <c r="BD35" s="13"/>
      <c r="BE35" s="11"/>
      <c r="BF35" s="33"/>
      <c r="BG35" s="33"/>
      <c r="BH35" s="7"/>
      <c r="BI35" s="7"/>
      <c r="BJ35" s="7"/>
      <c r="BK35" s="14"/>
      <c r="BL35" s="14"/>
      <c r="BM35" s="14"/>
      <c r="BN35" s="14"/>
      <c r="BO35" s="14"/>
      <c r="BP35" s="7"/>
    </row>
    <row r="36" spans="1:68" ht="12.75">
      <c r="A36" s="94"/>
      <c r="B36" s="95"/>
      <c r="C36" s="97" t="s">
        <v>135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>
        <f>SUM(A36*39.9)</f>
        <v>0</v>
      </c>
      <c r="Q36" s="98"/>
      <c r="R36" s="98"/>
      <c r="S36" s="98"/>
      <c r="T36" s="16"/>
      <c r="U36" s="111" t="s">
        <v>115</v>
      </c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12"/>
      <c r="AY36" s="99"/>
      <c r="AZ36" s="99"/>
      <c r="BA36" s="13"/>
      <c r="BB36" s="13"/>
      <c r="BC36" s="13"/>
      <c r="BD36" s="13"/>
      <c r="BE36" s="13"/>
      <c r="BF36" s="7"/>
      <c r="BG36" s="24"/>
      <c r="BH36" s="24"/>
      <c r="BI36" s="24"/>
      <c r="BJ36" s="7"/>
      <c r="BK36" s="7"/>
      <c r="BL36" s="88"/>
      <c r="BM36" s="88"/>
      <c r="BN36" s="88"/>
      <c r="BO36" s="88"/>
      <c r="BP36" s="7"/>
    </row>
    <row r="37" spans="1:39" ht="12.75">
      <c r="A37" s="94"/>
      <c r="B37" s="95"/>
      <c r="C37" s="97" t="s">
        <v>136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8">
        <f>SUM(A37*39.9)</f>
        <v>0</v>
      </c>
      <c r="Q37" s="98"/>
      <c r="R37" s="98"/>
      <c r="S37" s="98"/>
      <c r="T37" s="11"/>
      <c r="U37" s="95"/>
      <c r="V37" s="95"/>
      <c r="W37" s="96" t="s">
        <v>56</v>
      </c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8">
        <f>SUM(U37*18.85)</f>
        <v>0</v>
      </c>
      <c r="AJ37" s="98"/>
      <c r="AK37" s="98"/>
      <c r="AL37" s="98"/>
      <c r="AM37" s="32"/>
    </row>
    <row r="38" spans="1:68" ht="12.75">
      <c r="A38" s="94"/>
      <c r="B38" s="95"/>
      <c r="C38" s="97" t="s">
        <v>120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8">
        <f>SUM(A38*44.05)</f>
        <v>0</v>
      </c>
      <c r="Q38" s="98"/>
      <c r="R38" s="98"/>
      <c r="S38" s="98"/>
      <c r="T38" s="11"/>
      <c r="U38" s="95"/>
      <c r="V38" s="95"/>
      <c r="W38" s="96" t="s">
        <v>57</v>
      </c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>
        <f>SUM(U38*16.28)</f>
        <v>0</v>
      </c>
      <c r="AJ38" s="98"/>
      <c r="AK38" s="98"/>
      <c r="AL38" s="98"/>
      <c r="AM38" s="32"/>
      <c r="AY38" s="99"/>
      <c r="AZ38" s="99"/>
      <c r="BA38" s="13"/>
      <c r="BB38" s="13"/>
      <c r="BC38" s="13"/>
      <c r="BD38" s="13"/>
      <c r="BE38" s="13"/>
      <c r="BF38" s="13"/>
      <c r="BG38" s="20"/>
      <c r="BH38" s="20"/>
      <c r="BI38" s="20"/>
      <c r="BJ38" s="7"/>
      <c r="BK38" s="7"/>
      <c r="BL38" s="88"/>
      <c r="BM38" s="88"/>
      <c r="BN38" s="88"/>
      <c r="BO38" s="88"/>
      <c r="BP38" s="7"/>
    </row>
    <row r="39" spans="1:68" ht="12.75">
      <c r="A39" s="94"/>
      <c r="B39" s="95"/>
      <c r="C39" s="97" t="s">
        <v>121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8">
        <f>SUM(A39*59.8)</f>
        <v>0</v>
      </c>
      <c r="Q39" s="98"/>
      <c r="R39" s="98"/>
      <c r="S39" s="98"/>
      <c r="T39" s="11"/>
      <c r="U39" s="95"/>
      <c r="V39" s="95"/>
      <c r="W39" s="96" t="s">
        <v>58</v>
      </c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8">
        <f>SUM(U39*13.6)</f>
        <v>0</v>
      </c>
      <c r="AJ39" s="98"/>
      <c r="AK39" s="98"/>
      <c r="AL39" s="98"/>
      <c r="AM39" s="32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</row>
    <row r="40" spans="1:39" ht="12.75">
      <c r="A40" s="94"/>
      <c r="B40" s="95"/>
      <c r="C40" s="97" t="s">
        <v>122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8">
        <f>SUM(A40*76.6)</f>
        <v>0</v>
      </c>
      <c r="Q40" s="98"/>
      <c r="R40" s="98"/>
      <c r="S40" s="98"/>
      <c r="T40" s="11"/>
      <c r="U40" s="95"/>
      <c r="V40" s="95"/>
      <c r="W40" s="97" t="s">
        <v>111</v>
      </c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8">
        <f>SUM(U40*11.5)</f>
        <v>0</v>
      </c>
      <c r="AJ40" s="98"/>
      <c r="AK40" s="98"/>
      <c r="AL40" s="98"/>
      <c r="AM40" s="32"/>
    </row>
    <row r="41" spans="1:39" ht="12.75">
      <c r="A41" s="94"/>
      <c r="B41" s="95"/>
      <c r="C41" s="97" t="s">
        <v>123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8">
        <f>SUM(A41*54.55)</f>
        <v>0</v>
      </c>
      <c r="Q41" s="98"/>
      <c r="R41" s="98"/>
      <c r="S41" s="98"/>
      <c r="T41" s="11"/>
      <c r="U41" s="95"/>
      <c r="V41" s="95"/>
      <c r="W41" s="96" t="s">
        <v>59</v>
      </c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8">
        <f>SUM(U41*10.48)</f>
        <v>0</v>
      </c>
      <c r="AJ41" s="98"/>
      <c r="AK41" s="98"/>
      <c r="AL41" s="98"/>
      <c r="AM41" s="32"/>
    </row>
    <row r="42" spans="1:39" ht="12.75">
      <c r="A42" s="94"/>
      <c r="B42" s="95"/>
      <c r="C42" s="97" t="s">
        <v>124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8">
        <f>SUM(A42*71.35)</f>
        <v>0</v>
      </c>
      <c r="Q42" s="98"/>
      <c r="R42" s="98"/>
      <c r="S42" s="98"/>
      <c r="T42" s="11"/>
      <c r="U42" s="95"/>
      <c r="V42" s="95"/>
      <c r="W42" s="96" t="s">
        <v>14</v>
      </c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8">
        <f>SUM(U42*9.4)</f>
        <v>0</v>
      </c>
      <c r="AJ42" s="98"/>
      <c r="AK42" s="98"/>
      <c r="AL42" s="98"/>
      <c r="AM42" s="32"/>
    </row>
    <row r="43" spans="1:39" ht="12.75">
      <c r="A43" s="94"/>
      <c r="B43" s="95"/>
      <c r="C43" s="97" t="s">
        <v>125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8">
        <f>SUM(A43*93.4)</f>
        <v>0</v>
      </c>
      <c r="Q43" s="98"/>
      <c r="R43" s="98"/>
      <c r="S43" s="98"/>
      <c r="T43" s="11"/>
      <c r="U43" s="113"/>
      <c r="V43" s="114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6"/>
      <c r="AJ43" s="116"/>
      <c r="AK43" s="116"/>
      <c r="AL43" s="116"/>
      <c r="AM43" s="32"/>
    </row>
    <row r="44" spans="1:39" ht="12.75">
      <c r="A44" s="94"/>
      <c r="B44" s="95"/>
      <c r="C44" s="97" t="s">
        <v>126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8">
        <f>SUM(A44*49.3)</f>
        <v>0</v>
      </c>
      <c r="Q44" s="98"/>
      <c r="R44" s="98"/>
      <c r="S44" s="98"/>
      <c r="T44" s="11"/>
      <c r="U44" s="95"/>
      <c r="V44" s="95"/>
      <c r="W44" s="104" t="s">
        <v>117</v>
      </c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6">
        <f>SUM(U44*4.83)</f>
        <v>0</v>
      </c>
      <c r="AJ44" s="106"/>
      <c r="AK44" s="106"/>
      <c r="AL44" s="106"/>
      <c r="AM44" s="54"/>
    </row>
    <row r="45" spans="1:39" ht="12.75">
      <c r="A45" s="94"/>
      <c r="B45" s="95"/>
      <c r="C45" s="97" t="s">
        <v>127</v>
      </c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8">
        <f>SUM(A45*64)</f>
        <v>0</v>
      </c>
      <c r="Q45" s="98"/>
      <c r="R45" s="98"/>
      <c r="S45" s="98"/>
      <c r="T45" s="11"/>
      <c r="U45" s="111" t="s">
        <v>116</v>
      </c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12"/>
    </row>
    <row r="46" spans="1:39" ht="12.75">
      <c r="A46" s="94"/>
      <c r="B46" s="95"/>
      <c r="C46" s="97" t="s">
        <v>128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8">
        <f>SUM(A46*79.75)</f>
        <v>0</v>
      </c>
      <c r="Q46" s="98"/>
      <c r="R46" s="98"/>
      <c r="S46" s="98"/>
      <c r="T46" s="16"/>
      <c r="U46" s="95"/>
      <c r="V46" s="95"/>
      <c r="W46" s="96" t="s">
        <v>60</v>
      </c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8">
        <f>SUM(U46*4.46)</f>
        <v>0</v>
      </c>
      <c r="AJ46" s="98"/>
      <c r="AK46" s="98"/>
      <c r="AL46" s="98"/>
      <c r="AM46" s="32"/>
    </row>
    <row r="47" spans="1:39" ht="12.75">
      <c r="A47" s="94"/>
      <c r="B47" s="95"/>
      <c r="C47" s="97" t="s">
        <v>129</v>
      </c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8">
        <f>SUM(A47*24.1)</f>
        <v>0</v>
      </c>
      <c r="Q47" s="98"/>
      <c r="R47" s="98"/>
      <c r="S47" s="98"/>
      <c r="T47" s="16"/>
      <c r="U47" s="95"/>
      <c r="V47" s="95"/>
      <c r="W47" s="96" t="s">
        <v>61</v>
      </c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8">
        <f aca="true" t="shared" si="0" ref="AI47:AI52">SUM(U47*5.2)</f>
        <v>0</v>
      </c>
      <c r="AJ47" s="98"/>
      <c r="AK47" s="98"/>
      <c r="AL47" s="98"/>
      <c r="AM47" s="32"/>
    </row>
    <row r="48" spans="1:39" ht="12.75">
      <c r="A48" s="94"/>
      <c r="B48" s="95"/>
      <c r="C48" s="97" t="s">
        <v>130</v>
      </c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8">
        <f>SUM(A48*32.5)</f>
        <v>0</v>
      </c>
      <c r="Q48" s="98"/>
      <c r="R48" s="98"/>
      <c r="S48" s="98"/>
      <c r="T48" s="16"/>
      <c r="U48" s="95"/>
      <c r="V48" s="95"/>
      <c r="W48" s="96" t="s">
        <v>62</v>
      </c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8">
        <f t="shared" si="0"/>
        <v>0</v>
      </c>
      <c r="AJ48" s="98"/>
      <c r="AK48" s="98"/>
      <c r="AL48" s="98"/>
      <c r="AM48" s="32"/>
    </row>
    <row r="49" spans="1:39" ht="12.75">
      <c r="A49" s="94"/>
      <c r="B49" s="95"/>
      <c r="C49" s="97" t="s">
        <v>131</v>
      </c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8">
        <f>SUM(A49*41.95)</f>
        <v>0</v>
      </c>
      <c r="Q49" s="98"/>
      <c r="R49" s="98"/>
      <c r="S49" s="98"/>
      <c r="T49" s="16"/>
      <c r="U49" s="95"/>
      <c r="V49" s="95"/>
      <c r="W49" s="96" t="s">
        <v>63</v>
      </c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8">
        <f t="shared" si="0"/>
        <v>0</v>
      </c>
      <c r="AJ49" s="98"/>
      <c r="AK49" s="98"/>
      <c r="AL49" s="98"/>
      <c r="AM49" s="32"/>
    </row>
    <row r="50" spans="1:39" ht="12.75">
      <c r="A50" s="94"/>
      <c r="B50" s="95"/>
      <c r="C50" s="97" t="s">
        <v>132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8">
        <f>SUM(A50*51.45)</f>
        <v>0</v>
      </c>
      <c r="Q50" s="98"/>
      <c r="R50" s="98"/>
      <c r="S50" s="98"/>
      <c r="T50" s="16"/>
      <c r="U50" s="95"/>
      <c r="V50" s="95"/>
      <c r="W50" s="96" t="s">
        <v>64</v>
      </c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8">
        <f t="shared" si="0"/>
        <v>0</v>
      </c>
      <c r="AJ50" s="98"/>
      <c r="AK50" s="98"/>
      <c r="AL50" s="98"/>
      <c r="AM50" s="32"/>
    </row>
    <row r="51" spans="1:39" ht="12.75">
      <c r="A51" s="94"/>
      <c r="B51" s="95"/>
      <c r="C51" s="97" t="s">
        <v>133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8">
        <f>SUM(A51*51.45)</f>
        <v>0</v>
      </c>
      <c r="Q51" s="98"/>
      <c r="R51" s="98"/>
      <c r="S51" s="98"/>
      <c r="T51" s="11"/>
      <c r="U51" s="95"/>
      <c r="V51" s="95"/>
      <c r="W51" s="96" t="s">
        <v>65</v>
      </c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8">
        <f t="shared" si="0"/>
        <v>0</v>
      </c>
      <c r="AJ51" s="98"/>
      <c r="AK51" s="98"/>
      <c r="AL51" s="98"/>
      <c r="AM51" s="32"/>
    </row>
    <row r="52" spans="1:39" ht="12.75">
      <c r="A52" s="94"/>
      <c r="B52" s="95"/>
      <c r="C52" s="97" t="s">
        <v>87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8">
        <f>SUM(A52*3.25)</f>
        <v>0</v>
      </c>
      <c r="Q52" s="98"/>
      <c r="R52" s="98"/>
      <c r="S52" s="98"/>
      <c r="T52" s="11"/>
      <c r="U52" s="95"/>
      <c r="V52" s="95"/>
      <c r="W52" s="96" t="s">
        <v>66</v>
      </c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8">
        <f t="shared" si="0"/>
        <v>0</v>
      </c>
      <c r="AJ52" s="98"/>
      <c r="AK52" s="98"/>
      <c r="AL52" s="98"/>
      <c r="AM52" s="32"/>
    </row>
    <row r="53" spans="1:39" ht="12.75">
      <c r="A53" s="94"/>
      <c r="B53" s="95"/>
      <c r="C53" s="96" t="s">
        <v>88</v>
      </c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8">
        <f>SUM(A53*51.45)</f>
        <v>0</v>
      </c>
      <c r="Q53" s="98"/>
      <c r="R53" s="98"/>
      <c r="S53" s="98"/>
      <c r="T53" s="11"/>
      <c r="U53" s="117" t="s">
        <v>72</v>
      </c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9"/>
    </row>
    <row r="54" spans="1:39" ht="12.75">
      <c r="A54" s="94"/>
      <c r="B54" s="95"/>
      <c r="C54" s="105" t="s">
        <v>89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6">
        <f>SUM(A54*51.45)</f>
        <v>0</v>
      </c>
      <c r="Q54" s="106"/>
      <c r="R54" s="106"/>
      <c r="S54" s="106"/>
      <c r="T54" s="19"/>
      <c r="U54" s="108"/>
      <c r="V54" s="95"/>
      <c r="W54" s="96" t="s">
        <v>67</v>
      </c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8">
        <f aca="true" t="shared" si="1" ref="AI54:AI59">SUM(U54*23.1)</f>
        <v>0</v>
      </c>
      <c r="AJ54" s="98"/>
      <c r="AK54" s="98"/>
      <c r="AL54" s="98"/>
      <c r="AM54" s="32"/>
    </row>
    <row r="55" spans="1:59" ht="12.75">
      <c r="A55" s="100" t="s">
        <v>114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2"/>
      <c r="U55" s="108"/>
      <c r="V55" s="95"/>
      <c r="W55" s="96" t="s">
        <v>13</v>
      </c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8">
        <f t="shared" si="1"/>
        <v>0</v>
      </c>
      <c r="AJ55" s="98"/>
      <c r="AK55" s="98"/>
      <c r="AL55" s="98"/>
      <c r="AM55" s="32"/>
      <c r="BA55" s="7"/>
      <c r="BB55" s="120"/>
      <c r="BC55" s="121"/>
      <c r="BD55" s="121"/>
      <c r="BE55" s="121"/>
      <c r="BF55" s="121"/>
      <c r="BG55" s="121"/>
    </row>
    <row r="56" spans="1:59" ht="12.75">
      <c r="A56" s="94"/>
      <c r="B56" s="95"/>
      <c r="C56" s="96" t="s">
        <v>77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8">
        <f>SUM(A56*23.05)</f>
        <v>0</v>
      </c>
      <c r="Q56" s="98"/>
      <c r="R56" s="98"/>
      <c r="S56" s="98"/>
      <c r="T56" s="16"/>
      <c r="U56" s="108"/>
      <c r="V56" s="95"/>
      <c r="W56" s="96" t="s">
        <v>68</v>
      </c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8">
        <f t="shared" si="1"/>
        <v>0</v>
      </c>
      <c r="AJ56" s="98"/>
      <c r="AK56" s="98"/>
      <c r="AL56" s="98"/>
      <c r="AM56" s="32"/>
      <c r="BA56" s="7"/>
      <c r="BB56" s="7"/>
      <c r="BC56" s="7"/>
      <c r="BD56" s="7"/>
      <c r="BE56" s="7"/>
      <c r="BF56" s="7"/>
      <c r="BG56" s="7"/>
    </row>
    <row r="57" spans="1:39" ht="12.75">
      <c r="A57" s="94"/>
      <c r="B57" s="95"/>
      <c r="C57" s="96" t="s">
        <v>78</v>
      </c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8">
        <f>SUM(A57*22)</f>
        <v>0</v>
      </c>
      <c r="Q57" s="98"/>
      <c r="R57" s="98"/>
      <c r="S57" s="98"/>
      <c r="T57" s="16"/>
      <c r="U57" s="108"/>
      <c r="V57" s="95"/>
      <c r="W57" s="96" t="s">
        <v>69</v>
      </c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8">
        <f t="shared" si="1"/>
        <v>0</v>
      </c>
      <c r="AJ57" s="98"/>
      <c r="AK57" s="98"/>
      <c r="AL57" s="98"/>
      <c r="AM57" s="32"/>
    </row>
    <row r="58" spans="1:39" ht="12.75">
      <c r="A58" s="94"/>
      <c r="B58" s="95"/>
      <c r="C58" s="96" t="s">
        <v>79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8">
        <f>SUM(A58*22)</f>
        <v>0</v>
      </c>
      <c r="Q58" s="98"/>
      <c r="R58" s="98"/>
      <c r="S58" s="98"/>
      <c r="T58" s="16"/>
      <c r="U58" s="108"/>
      <c r="V58" s="95"/>
      <c r="W58" s="96" t="s">
        <v>70</v>
      </c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8">
        <f t="shared" si="1"/>
        <v>0</v>
      </c>
      <c r="AJ58" s="98"/>
      <c r="AK58" s="98"/>
      <c r="AL58" s="98"/>
      <c r="AM58" s="32"/>
    </row>
    <row r="59" spans="1:39" ht="12.75">
      <c r="A59" s="94"/>
      <c r="B59" s="95"/>
      <c r="C59" s="96" t="s">
        <v>80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8">
        <f>SUM(A59*24.1)</f>
        <v>0</v>
      </c>
      <c r="Q59" s="98"/>
      <c r="R59" s="98"/>
      <c r="S59" s="98"/>
      <c r="T59" s="16"/>
      <c r="U59" s="108"/>
      <c r="V59" s="95"/>
      <c r="W59" s="104" t="s">
        <v>71</v>
      </c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6">
        <f t="shared" si="1"/>
        <v>0</v>
      </c>
      <c r="AJ59" s="106"/>
      <c r="AK59" s="106"/>
      <c r="AL59" s="106"/>
      <c r="AM59" s="54"/>
    </row>
    <row r="60" spans="1:39" ht="12.75">
      <c r="A60" s="94"/>
      <c r="B60" s="95"/>
      <c r="C60" s="96" t="s">
        <v>81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8">
        <f>SUM(A60*24.1)</f>
        <v>0</v>
      </c>
      <c r="Q60" s="98"/>
      <c r="R60" s="98"/>
      <c r="S60" s="98"/>
      <c r="T60" s="16"/>
      <c r="U60" s="111" t="s">
        <v>17</v>
      </c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12"/>
    </row>
    <row r="61" spans="1:39" ht="12.75">
      <c r="A61" s="94"/>
      <c r="B61" s="95"/>
      <c r="C61" s="96" t="s">
        <v>82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8">
        <f>SUM(A61*24.1)</f>
        <v>0</v>
      </c>
      <c r="Q61" s="98"/>
      <c r="R61" s="98"/>
      <c r="S61" s="98"/>
      <c r="T61" s="16"/>
      <c r="U61" s="95"/>
      <c r="V61" s="95"/>
      <c r="W61" s="22" t="s">
        <v>15</v>
      </c>
      <c r="X61" s="22"/>
      <c r="Y61" s="22"/>
      <c r="Z61" s="22"/>
      <c r="AA61" s="22"/>
      <c r="AB61" s="22"/>
      <c r="AC61" s="25"/>
      <c r="AD61" s="25"/>
      <c r="AE61" s="25"/>
      <c r="AF61" s="11"/>
      <c r="AG61" s="11"/>
      <c r="AH61" s="11"/>
      <c r="AI61" s="11"/>
      <c r="AJ61" s="98">
        <f>SUM(U61*30)</f>
        <v>0</v>
      </c>
      <c r="AK61" s="98"/>
      <c r="AL61" s="98"/>
      <c r="AM61" s="122"/>
    </row>
    <row r="62" spans="1:39" ht="12.75">
      <c r="A62" s="94"/>
      <c r="B62" s="95"/>
      <c r="C62" s="96" t="s">
        <v>83</v>
      </c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8">
        <f>SUM(A62*22)</f>
        <v>0</v>
      </c>
      <c r="Q62" s="98"/>
      <c r="R62" s="98"/>
      <c r="S62" s="98"/>
      <c r="T62" s="16"/>
      <c r="U62" s="95"/>
      <c r="V62" s="95"/>
      <c r="W62" s="22" t="s">
        <v>16</v>
      </c>
      <c r="X62" s="22"/>
      <c r="Y62" s="22"/>
      <c r="Z62" s="22"/>
      <c r="AA62" s="22"/>
      <c r="AB62" s="22"/>
      <c r="AC62" s="25"/>
      <c r="AD62" s="25"/>
      <c r="AE62" s="25"/>
      <c r="AF62" s="22"/>
      <c r="AG62" s="11"/>
      <c r="AH62" s="11"/>
      <c r="AI62" s="11"/>
      <c r="AJ62" s="98">
        <f>SUM(U62*1)</f>
        <v>0</v>
      </c>
      <c r="AK62" s="98"/>
      <c r="AL62" s="98"/>
      <c r="AM62" s="122"/>
    </row>
    <row r="63" spans="1:39" ht="12.75">
      <c r="A63" s="94"/>
      <c r="B63" s="95"/>
      <c r="C63" s="96" t="s">
        <v>84</v>
      </c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8">
        <f>SUM(A63*24.1)</f>
        <v>0</v>
      </c>
      <c r="Q63" s="98"/>
      <c r="R63" s="98"/>
      <c r="S63" s="98"/>
      <c r="T63" s="16"/>
      <c r="U63" s="95"/>
      <c r="V63" s="95"/>
      <c r="W63" s="18" t="s">
        <v>18</v>
      </c>
      <c r="X63" s="18"/>
      <c r="Y63" s="18"/>
      <c r="Z63" s="105"/>
      <c r="AA63" s="105"/>
      <c r="AB63" s="105"/>
      <c r="AC63" s="105"/>
      <c r="AD63" s="105"/>
      <c r="AE63" s="105"/>
      <c r="AF63" s="105"/>
      <c r="AG63" s="105"/>
      <c r="AH63" s="18"/>
      <c r="AI63" s="18"/>
      <c r="AJ63" s="106">
        <f>SUM(U63*1)</f>
        <v>0</v>
      </c>
      <c r="AK63" s="106"/>
      <c r="AL63" s="106"/>
      <c r="AM63" s="143"/>
    </row>
    <row r="64" spans="1:68" ht="12.75">
      <c r="A64" s="94"/>
      <c r="B64" s="95"/>
      <c r="C64" s="96" t="s">
        <v>110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8">
        <f>SUM(A64*22)</f>
        <v>0</v>
      </c>
      <c r="Q64" s="98"/>
      <c r="R64" s="98"/>
      <c r="S64" s="98"/>
      <c r="T64" s="57"/>
      <c r="U64" s="51"/>
      <c r="V64" s="7" t="s">
        <v>25</v>
      </c>
      <c r="W64" s="7"/>
      <c r="X64" s="11"/>
      <c r="Y64" s="11"/>
      <c r="Z64" s="11"/>
      <c r="AA64" s="11"/>
      <c r="AB64" s="11" t="s">
        <v>0</v>
      </c>
      <c r="AC64" s="11" t="s">
        <v>24</v>
      </c>
      <c r="AD64" s="11"/>
      <c r="AE64" s="11"/>
      <c r="AF64" s="11"/>
      <c r="AG64" s="11"/>
      <c r="AH64" s="59" t="s">
        <v>22</v>
      </c>
      <c r="AI64" s="46"/>
      <c r="AJ64" s="46"/>
      <c r="AK64" s="58"/>
      <c r="AL64" s="46"/>
      <c r="AM64" s="47"/>
      <c r="BC64" s="13"/>
      <c r="BD64" s="13"/>
      <c r="BE64" s="13"/>
      <c r="BF64" s="13"/>
      <c r="BG64" s="20"/>
      <c r="BH64" s="20"/>
      <c r="BI64" s="20"/>
      <c r="BJ64" s="13"/>
      <c r="BK64" s="7"/>
      <c r="BL64" s="88"/>
      <c r="BM64" s="88"/>
      <c r="BN64" s="88"/>
      <c r="BO64" s="88"/>
      <c r="BP64" s="7"/>
    </row>
    <row r="65" spans="1:67" ht="12.75">
      <c r="A65" s="94"/>
      <c r="B65" s="95"/>
      <c r="C65" s="104" t="s">
        <v>85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6">
        <f>SUM(A65*15.7)</f>
        <v>0</v>
      </c>
      <c r="Q65" s="106"/>
      <c r="R65" s="106"/>
      <c r="S65" s="106"/>
      <c r="T65" s="18"/>
      <c r="U65" s="123">
        <f>SUM(P9+P10+P11+P12+P14+P15+P16+P17+P18+P20+P21+P22+P23+P24+P25+P26+P27+P28+P29+P30+P31+P32+P34+P35+P37+P36+P38+P39+P40+P41+P42+P43+P44+P45+P46+P47+P48+P50+P49+AI37+P51+P52+P53+P54+P56+P57+P58+P59+P60+P61+P62+P63+P64+P65+AI59+AI58+AI57+AI56+AI55+AI54+AI52+AI51+AI50+AI49+AI48+AI47+AI46+AI44+AI42+AI41+AI40+AI39+AI38+AI35+AI34+AI33+AI32+AI31+AI30+AI29+AI28+AI27+AI26+AI25+AI24+AI22+AI21+AI19+AI18+AI20+AI17+AI16+AI15+AI14+AI13+AI12+AI11+AI10+AI9+AJ61+AJ62+AJ63)</f>
        <v>0</v>
      </c>
      <c r="V65" s="124"/>
      <c r="W65" s="124"/>
      <c r="X65" s="124"/>
      <c r="Y65" s="124"/>
      <c r="Z65" s="31" t="s">
        <v>26</v>
      </c>
      <c r="AA65" s="11"/>
      <c r="AB65" s="125">
        <f>SUM(U65*0.13)</f>
        <v>0</v>
      </c>
      <c r="AC65" s="125"/>
      <c r="AD65" s="125"/>
      <c r="AE65" s="125"/>
      <c r="AF65" s="11"/>
      <c r="AG65" s="31" t="s">
        <v>23</v>
      </c>
      <c r="AH65" s="11"/>
      <c r="AI65" s="128">
        <f>SUM(U65)+AB65</f>
        <v>0</v>
      </c>
      <c r="AJ65" s="128"/>
      <c r="AK65" s="128"/>
      <c r="AL65" s="128"/>
      <c r="AM65" s="32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</row>
    <row r="66" spans="1:67" ht="14.25" customHeight="1">
      <c r="A66" s="129" t="s">
        <v>36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1"/>
      <c r="AU66" s="7"/>
      <c r="AV66" s="138"/>
      <c r="AW66" s="138"/>
      <c r="AX66" s="138"/>
      <c r="AY66" s="138"/>
      <c r="AZ66" s="138"/>
      <c r="BA66" s="138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</row>
    <row r="67" spans="1:67" ht="12.75">
      <c r="A67" s="132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4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</row>
    <row r="68" spans="1:67" ht="12.75">
      <c r="A68" s="132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4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</row>
    <row r="69" spans="1:67" ht="12.75">
      <c r="A69" s="132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4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</row>
    <row r="70" spans="1:67" ht="12.75">
      <c r="A70" s="132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4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</row>
    <row r="71" spans="1:75" ht="12.75" customHeight="1">
      <c r="A71" s="132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4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26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</row>
    <row r="72" spans="1:75" ht="12.75" customHeight="1" thickBot="1">
      <c r="A72" s="135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7"/>
      <c r="AU72" s="7"/>
      <c r="AV72" s="139"/>
      <c r="AW72" s="139"/>
      <c r="AX72" s="139"/>
      <c r="AY72" s="139"/>
      <c r="AZ72" s="139"/>
      <c r="BA72" s="7"/>
      <c r="BB72" s="7"/>
      <c r="BC72" s="7"/>
      <c r="BD72" s="7"/>
      <c r="BE72" s="142"/>
      <c r="BF72" s="142"/>
      <c r="BG72" s="140"/>
      <c r="BH72" s="140"/>
      <c r="BI72" s="140"/>
      <c r="BJ72" s="140"/>
      <c r="BK72" s="27"/>
      <c r="BL72" s="140"/>
      <c r="BM72" s="140"/>
      <c r="BN72" s="140"/>
      <c r="BO72" s="140"/>
      <c r="BP72" s="7"/>
      <c r="BQ72" s="7"/>
      <c r="BR72" s="7"/>
      <c r="BS72" s="7"/>
      <c r="BT72" s="7"/>
      <c r="BU72" s="7"/>
      <c r="BV72" s="7"/>
      <c r="BW72" s="7"/>
    </row>
    <row r="73" spans="40:75" ht="12.75">
      <c r="AN73" s="30"/>
      <c r="AV73" s="2"/>
      <c r="AW73" s="2"/>
      <c r="AX73" s="2"/>
      <c r="AY73" s="2"/>
      <c r="AZ73" s="2"/>
      <c r="BA73" s="2"/>
      <c r="BB73" s="6"/>
      <c r="BC73" s="6"/>
      <c r="BD73" s="6"/>
      <c r="BE73" s="6"/>
      <c r="BF73" s="6"/>
      <c r="BG73" s="6"/>
      <c r="BH73" s="6"/>
      <c r="BI73" s="6"/>
      <c r="BJ73" s="6"/>
      <c r="BK73" s="2"/>
      <c r="BL73" s="2"/>
      <c r="BM73" s="2"/>
      <c r="BN73" s="2"/>
      <c r="BO73" s="2"/>
      <c r="BP73" s="2"/>
      <c r="BQ73" s="2"/>
      <c r="BR73" s="2"/>
      <c r="BS73" s="9"/>
      <c r="BT73" s="2"/>
      <c r="BU73" s="2"/>
      <c r="BV73" s="2"/>
      <c r="BW73" s="2"/>
    </row>
    <row r="74" spans="10:75" ht="12.75">
      <c r="J74" s="11"/>
      <c r="AV74" s="2"/>
      <c r="AW74" s="141"/>
      <c r="AX74" s="141"/>
      <c r="AY74" s="141"/>
      <c r="AZ74" s="141"/>
      <c r="BA74" s="2"/>
      <c r="BB74" s="6"/>
      <c r="BC74" s="6"/>
      <c r="BD74" s="6"/>
      <c r="BE74" s="6"/>
      <c r="BF74" s="6"/>
      <c r="BG74" s="6"/>
      <c r="BH74" s="6"/>
      <c r="BI74" s="6"/>
      <c r="BJ74" s="6"/>
      <c r="BK74" s="2"/>
      <c r="BL74" s="2"/>
      <c r="BM74" s="2"/>
      <c r="BN74" s="2"/>
      <c r="BO74" s="2"/>
      <c r="BP74" s="2"/>
      <c r="BQ74" s="2"/>
      <c r="BR74" s="2"/>
      <c r="BS74" s="9"/>
      <c r="BT74" s="2"/>
      <c r="BU74" s="2"/>
      <c r="BV74" s="2"/>
      <c r="BW74" s="2"/>
    </row>
    <row r="75" spans="48:75" ht="12.75">
      <c r="AV75" s="2"/>
      <c r="AW75" s="10"/>
      <c r="AX75" s="2"/>
      <c r="AY75" s="2"/>
      <c r="AZ75" s="2"/>
      <c r="BA75" s="2"/>
      <c r="BB75" s="6"/>
      <c r="BC75" s="6"/>
      <c r="BD75" s="6"/>
      <c r="BE75" s="6"/>
      <c r="BF75" s="6"/>
      <c r="BG75" s="6"/>
      <c r="BH75" s="6"/>
      <c r="BI75" s="6"/>
      <c r="BJ75" s="6"/>
      <c r="BK75" s="2"/>
      <c r="BL75" s="2"/>
      <c r="BM75" s="2"/>
      <c r="BN75" s="2"/>
      <c r="BO75" s="2"/>
      <c r="BP75" s="2"/>
      <c r="BQ75" s="2"/>
      <c r="BR75" s="2"/>
      <c r="BS75" s="9"/>
      <c r="BT75" s="2"/>
      <c r="BU75" s="2"/>
      <c r="BV75" s="2"/>
      <c r="BW75" s="2"/>
    </row>
    <row r="76" spans="48:75" ht="12.75">
      <c r="AV76" s="2"/>
      <c r="AW76" s="141"/>
      <c r="AX76" s="141"/>
      <c r="AY76" s="141"/>
      <c r="AZ76" s="141"/>
      <c r="BA76" s="2"/>
      <c r="BB76" s="6"/>
      <c r="BC76" s="6"/>
      <c r="BD76" s="6"/>
      <c r="BE76" s="6"/>
      <c r="BF76" s="6"/>
      <c r="BG76" s="6"/>
      <c r="BH76" s="6"/>
      <c r="BI76" s="6"/>
      <c r="BJ76" s="6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48:53" ht="12.75">
      <c r="AV77" s="2"/>
      <c r="AW77" s="126"/>
      <c r="AX77" s="126"/>
      <c r="AY77" s="126"/>
      <c r="AZ77" s="126"/>
      <c r="BA77" s="7"/>
    </row>
    <row r="78" spans="48:53" ht="12.75">
      <c r="AV78" s="2"/>
      <c r="AW78" s="2"/>
      <c r="AX78" s="2"/>
      <c r="AY78" s="2"/>
      <c r="AZ78" s="2"/>
      <c r="BA78" s="7"/>
    </row>
    <row r="79" spans="48:53" ht="12.75">
      <c r="AV79" s="127"/>
      <c r="AW79" s="127"/>
      <c r="AX79" s="127"/>
      <c r="AY79" s="127"/>
      <c r="AZ79" s="127"/>
      <c r="BA79" s="7"/>
    </row>
    <row r="80" spans="48:53" ht="12.75">
      <c r="AV80" s="127"/>
      <c r="AW80" s="127"/>
      <c r="AX80" s="127"/>
      <c r="AY80" s="127"/>
      <c r="AZ80" s="127"/>
      <c r="BA80" s="7"/>
    </row>
    <row r="81" spans="48:53" ht="12.75">
      <c r="AV81" s="127"/>
      <c r="AW81" s="127"/>
      <c r="AX81" s="127"/>
      <c r="AY81" s="127"/>
      <c r="AZ81" s="127"/>
      <c r="BA81" s="7"/>
    </row>
    <row r="82" spans="48:53" ht="12.75">
      <c r="AV82" s="7"/>
      <c r="AW82" s="7"/>
      <c r="AX82" s="7"/>
      <c r="AY82" s="7"/>
      <c r="AZ82" s="7"/>
      <c r="BA82" s="7"/>
    </row>
    <row r="83" spans="48:53" ht="12.75">
      <c r="AV83" s="7"/>
      <c r="AW83" s="7"/>
      <c r="AX83" s="7"/>
      <c r="AY83" s="7"/>
      <c r="AZ83" s="7"/>
      <c r="BA83" s="7"/>
    </row>
  </sheetData>
  <sheetProtection password="83EF" sheet="1" selectLockedCells="1"/>
  <mergeCells count="367">
    <mergeCell ref="N2:AB2"/>
    <mergeCell ref="A4:G4"/>
    <mergeCell ref="H4:V4"/>
    <mergeCell ref="W4:AD4"/>
    <mergeCell ref="AE4:AM4"/>
    <mergeCell ref="A5:G5"/>
    <mergeCell ref="H5:V5"/>
    <mergeCell ref="W5:Z5"/>
    <mergeCell ref="AA5:AM5"/>
    <mergeCell ref="A6:E6"/>
    <mergeCell ref="F6:I6"/>
    <mergeCell ref="J6:O6"/>
    <mergeCell ref="P6:V6"/>
    <mergeCell ref="W6:AC6"/>
    <mergeCell ref="AD6:AM6"/>
    <mergeCell ref="A7:AM7"/>
    <mergeCell ref="BG7:BJ7"/>
    <mergeCell ref="A8:T8"/>
    <mergeCell ref="U8:AM8"/>
    <mergeCell ref="A9:B9"/>
    <mergeCell ref="C9:O9"/>
    <mergeCell ref="P9:S9"/>
    <mergeCell ref="U9:V9"/>
    <mergeCell ref="W9:AE9"/>
    <mergeCell ref="AI9:AL9"/>
    <mergeCell ref="A10:B10"/>
    <mergeCell ref="C10:O10"/>
    <mergeCell ref="P10:S10"/>
    <mergeCell ref="U10:V10"/>
    <mergeCell ref="W10:AE10"/>
    <mergeCell ref="AI10:AL10"/>
    <mergeCell ref="W12:AE12"/>
    <mergeCell ref="AI12:AL12"/>
    <mergeCell ref="A11:B11"/>
    <mergeCell ref="C11:O11"/>
    <mergeCell ref="P11:S11"/>
    <mergeCell ref="U11:V11"/>
    <mergeCell ref="W11:AE11"/>
    <mergeCell ref="AI11:AL11"/>
    <mergeCell ref="BF12:BG12"/>
    <mergeCell ref="A13:T13"/>
    <mergeCell ref="U13:V13"/>
    <mergeCell ref="W13:AE13"/>
    <mergeCell ref="AI13:AL13"/>
    <mergeCell ref="BK13:BN13"/>
    <mergeCell ref="A12:B12"/>
    <mergeCell ref="C12:O12"/>
    <mergeCell ref="P12:S12"/>
    <mergeCell ref="U12:V12"/>
    <mergeCell ref="U15:V15"/>
    <mergeCell ref="W15:AE15"/>
    <mergeCell ref="AI15:AL15"/>
    <mergeCell ref="A14:B14"/>
    <mergeCell ref="C14:L14"/>
    <mergeCell ref="P14:S14"/>
    <mergeCell ref="U14:V14"/>
    <mergeCell ref="W14:AE14"/>
    <mergeCell ref="AI14:AL14"/>
    <mergeCell ref="BF15:BG15"/>
    <mergeCell ref="A16:B16"/>
    <mergeCell ref="C16:N16"/>
    <mergeCell ref="P16:S16"/>
    <mergeCell ref="U16:V16"/>
    <mergeCell ref="W16:AE16"/>
    <mergeCell ref="AI16:AL16"/>
    <mergeCell ref="A15:B15"/>
    <mergeCell ref="C15:L15"/>
    <mergeCell ref="P15:S15"/>
    <mergeCell ref="BK16:BN16"/>
    <mergeCell ref="A17:B17"/>
    <mergeCell ref="C17:M17"/>
    <mergeCell ref="P17:S17"/>
    <mergeCell ref="U17:V17"/>
    <mergeCell ref="W17:AH17"/>
    <mergeCell ref="AI17:AL17"/>
    <mergeCell ref="A18:B18"/>
    <mergeCell ref="C18:L18"/>
    <mergeCell ref="P18:S18"/>
    <mergeCell ref="U18:V18"/>
    <mergeCell ref="W18:AH18"/>
    <mergeCell ref="AI18:AL18"/>
    <mergeCell ref="A19:T19"/>
    <mergeCell ref="U19:V19"/>
    <mergeCell ref="W19:AH19"/>
    <mergeCell ref="AI19:AL19"/>
    <mergeCell ref="BF19:BG19"/>
    <mergeCell ref="A20:B20"/>
    <mergeCell ref="C20:N20"/>
    <mergeCell ref="P20:S20"/>
    <mergeCell ref="U20:V20"/>
    <mergeCell ref="W20:AH20"/>
    <mergeCell ref="AI20:AL20"/>
    <mergeCell ref="BK20:BN20"/>
    <mergeCell ref="A21:B21"/>
    <mergeCell ref="P21:S21"/>
    <mergeCell ref="U21:V21"/>
    <mergeCell ref="W21:AH21"/>
    <mergeCell ref="AI21:AL21"/>
    <mergeCell ref="A22:B22"/>
    <mergeCell ref="C22:L22"/>
    <mergeCell ref="P22:S22"/>
    <mergeCell ref="U22:V22"/>
    <mergeCell ref="W22:AH22"/>
    <mergeCell ref="AI22:AL22"/>
    <mergeCell ref="A23:B23"/>
    <mergeCell ref="C23:L23"/>
    <mergeCell ref="P23:S23"/>
    <mergeCell ref="U23:AM23"/>
    <mergeCell ref="BF23:BG23"/>
    <mergeCell ref="BK23:BN23"/>
    <mergeCell ref="P24:S24"/>
    <mergeCell ref="U24:V24"/>
    <mergeCell ref="W24:AH24"/>
    <mergeCell ref="AI24:AL24"/>
    <mergeCell ref="BF22:BG22"/>
    <mergeCell ref="BK22:BN22"/>
    <mergeCell ref="BF24:BG24"/>
    <mergeCell ref="BK24:BN24"/>
    <mergeCell ref="A25:B25"/>
    <mergeCell ref="C25:L25"/>
    <mergeCell ref="P25:S25"/>
    <mergeCell ref="U25:V25"/>
    <mergeCell ref="W25:AH25"/>
    <mergeCell ref="AI25:AL25"/>
    <mergeCell ref="A24:B24"/>
    <mergeCell ref="C24:O24"/>
    <mergeCell ref="A26:B26"/>
    <mergeCell ref="C26:L26"/>
    <mergeCell ref="P26:S26"/>
    <mergeCell ref="U26:V26"/>
    <mergeCell ref="W26:AH26"/>
    <mergeCell ref="AI26:AL26"/>
    <mergeCell ref="A27:B27"/>
    <mergeCell ref="C27:N27"/>
    <mergeCell ref="P27:S27"/>
    <mergeCell ref="U27:V27"/>
    <mergeCell ref="W27:AH27"/>
    <mergeCell ref="AI27:AL27"/>
    <mergeCell ref="A28:B28"/>
    <mergeCell ref="C28:N28"/>
    <mergeCell ref="P28:S28"/>
    <mergeCell ref="U28:V28"/>
    <mergeCell ref="W28:AH28"/>
    <mergeCell ref="AI28:AL28"/>
    <mergeCell ref="A29:B29"/>
    <mergeCell ref="C29:N29"/>
    <mergeCell ref="P29:S29"/>
    <mergeCell ref="U29:V29"/>
    <mergeCell ref="W29:AH29"/>
    <mergeCell ref="AI29:AL29"/>
    <mergeCell ref="A30:B30"/>
    <mergeCell ref="C30:N30"/>
    <mergeCell ref="P30:S30"/>
    <mergeCell ref="U30:V30"/>
    <mergeCell ref="W30:AH30"/>
    <mergeCell ref="AI30:AL30"/>
    <mergeCell ref="A31:B31"/>
    <mergeCell ref="C31:O31"/>
    <mergeCell ref="P31:S31"/>
    <mergeCell ref="U31:V31"/>
    <mergeCell ref="W31:AH31"/>
    <mergeCell ref="AI31:AL31"/>
    <mergeCell ref="A32:B32"/>
    <mergeCell ref="C32:L32"/>
    <mergeCell ref="P32:S32"/>
    <mergeCell ref="U32:V32"/>
    <mergeCell ref="W32:AH32"/>
    <mergeCell ref="AI32:AL32"/>
    <mergeCell ref="A33:T33"/>
    <mergeCell ref="U33:V33"/>
    <mergeCell ref="W33:AH33"/>
    <mergeCell ref="AI33:AL33"/>
    <mergeCell ref="A34:B34"/>
    <mergeCell ref="C34:O34"/>
    <mergeCell ref="P34:S34"/>
    <mergeCell ref="U34:V34"/>
    <mergeCell ref="W34:AH34"/>
    <mergeCell ref="AI34:AL34"/>
    <mergeCell ref="AY34:AZ34"/>
    <mergeCell ref="A35:B35"/>
    <mergeCell ref="C35:O35"/>
    <mergeCell ref="P35:S35"/>
    <mergeCell ref="U35:V35"/>
    <mergeCell ref="W35:AH35"/>
    <mergeCell ref="AI35:AL35"/>
    <mergeCell ref="AY35:AZ35"/>
    <mergeCell ref="A36:B36"/>
    <mergeCell ref="C36:O36"/>
    <mergeCell ref="P36:S36"/>
    <mergeCell ref="U36:AM36"/>
    <mergeCell ref="AY36:AZ36"/>
    <mergeCell ref="BL36:BO36"/>
    <mergeCell ref="P38:S38"/>
    <mergeCell ref="U38:V38"/>
    <mergeCell ref="W38:AH38"/>
    <mergeCell ref="AI38:AL38"/>
    <mergeCell ref="A37:B37"/>
    <mergeCell ref="C37:O37"/>
    <mergeCell ref="P37:S37"/>
    <mergeCell ref="U37:V37"/>
    <mergeCell ref="W37:AH37"/>
    <mergeCell ref="AI37:AL37"/>
    <mergeCell ref="AY38:AZ38"/>
    <mergeCell ref="BL38:BO38"/>
    <mergeCell ref="A39:B39"/>
    <mergeCell ref="C39:O39"/>
    <mergeCell ref="P39:S39"/>
    <mergeCell ref="U39:V39"/>
    <mergeCell ref="W39:AH39"/>
    <mergeCell ref="AI39:AL39"/>
    <mergeCell ref="A38:B38"/>
    <mergeCell ref="C38:O38"/>
    <mergeCell ref="A40:B40"/>
    <mergeCell ref="C40:O40"/>
    <mergeCell ref="P40:S40"/>
    <mergeCell ref="U40:V40"/>
    <mergeCell ref="W40:AH40"/>
    <mergeCell ref="AI40:AL40"/>
    <mergeCell ref="A41:B41"/>
    <mergeCell ref="C41:O41"/>
    <mergeCell ref="P41:S41"/>
    <mergeCell ref="U41:V41"/>
    <mergeCell ref="W41:AH41"/>
    <mergeCell ref="AI41:AL41"/>
    <mergeCell ref="A42:B42"/>
    <mergeCell ref="C42:O42"/>
    <mergeCell ref="P42:S42"/>
    <mergeCell ref="U42:V42"/>
    <mergeCell ref="W42:AH42"/>
    <mergeCell ref="AI42:AL42"/>
    <mergeCell ref="A43:B43"/>
    <mergeCell ref="C43:O43"/>
    <mergeCell ref="P43:S43"/>
    <mergeCell ref="U43:V43"/>
    <mergeCell ref="W43:AH43"/>
    <mergeCell ref="AI43:AL43"/>
    <mergeCell ref="A44:B44"/>
    <mergeCell ref="C44:O44"/>
    <mergeCell ref="P44:S44"/>
    <mergeCell ref="U44:V44"/>
    <mergeCell ref="W44:AH44"/>
    <mergeCell ref="AI44:AL44"/>
    <mergeCell ref="A45:B45"/>
    <mergeCell ref="C45:O45"/>
    <mergeCell ref="P45:S45"/>
    <mergeCell ref="U45:AM45"/>
    <mergeCell ref="A46:B46"/>
    <mergeCell ref="C46:O46"/>
    <mergeCell ref="P46:S46"/>
    <mergeCell ref="U46:V46"/>
    <mergeCell ref="W46:AH46"/>
    <mergeCell ref="AI46:AL46"/>
    <mergeCell ref="A47:B47"/>
    <mergeCell ref="C47:O47"/>
    <mergeCell ref="P47:S47"/>
    <mergeCell ref="U47:V47"/>
    <mergeCell ref="W47:AH47"/>
    <mergeCell ref="AI47:AL47"/>
    <mergeCell ref="A48:B48"/>
    <mergeCell ref="C48:O48"/>
    <mergeCell ref="P48:S48"/>
    <mergeCell ref="U48:V48"/>
    <mergeCell ref="W48:AH48"/>
    <mergeCell ref="AI48:AL48"/>
    <mergeCell ref="A49:B49"/>
    <mergeCell ref="C49:O49"/>
    <mergeCell ref="P49:S49"/>
    <mergeCell ref="U49:V49"/>
    <mergeCell ref="W49:AH49"/>
    <mergeCell ref="AI49:AL49"/>
    <mergeCell ref="A50:B50"/>
    <mergeCell ref="C50:O50"/>
    <mergeCell ref="P50:S50"/>
    <mergeCell ref="U50:V50"/>
    <mergeCell ref="W50:AH50"/>
    <mergeCell ref="AI50:AL50"/>
    <mergeCell ref="A51:B51"/>
    <mergeCell ref="C51:O51"/>
    <mergeCell ref="P51:S51"/>
    <mergeCell ref="U51:V51"/>
    <mergeCell ref="W51:AH51"/>
    <mergeCell ref="AI51:AL51"/>
    <mergeCell ref="A52:B52"/>
    <mergeCell ref="C52:O52"/>
    <mergeCell ref="P52:S52"/>
    <mergeCell ref="U52:V52"/>
    <mergeCell ref="W52:AH52"/>
    <mergeCell ref="AI52:AL52"/>
    <mergeCell ref="A53:B53"/>
    <mergeCell ref="C53:O53"/>
    <mergeCell ref="P53:S53"/>
    <mergeCell ref="U53:AM53"/>
    <mergeCell ref="A54:B54"/>
    <mergeCell ref="C54:O54"/>
    <mergeCell ref="P54:S54"/>
    <mergeCell ref="U54:V54"/>
    <mergeCell ref="W54:AH54"/>
    <mergeCell ref="AI54:AL54"/>
    <mergeCell ref="A55:T55"/>
    <mergeCell ref="U55:V55"/>
    <mergeCell ref="W55:AH55"/>
    <mergeCell ref="AI55:AL55"/>
    <mergeCell ref="BB55:BG55"/>
    <mergeCell ref="A56:B56"/>
    <mergeCell ref="C56:O56"/>
    <mergeCell ref="P56:S56"/>
    <mergeCell ref="U56:V56"/>
    <mergeCell ref="W56:AH56"/>
    <mergeCell ref="AI56:AL56"/>
    <mergeCell ref="A57:B57"/>
    <mergeCell ref="C57:O57"/>
    <mergeCell ref="P57:S57"/>
    <mergeCell ref="U57:V57"/>
    <mergeCell ref="W57:AH57"/>
    <mergeCell ref="AI57:AL57"/>
    <mergeCell ref="A58:B58"/>
    <mergeCell ref="C58:O58"/>
    <mergeCell ref="P58:S58"/>
    <mergeCell ref="U58:V58"/>
    <mergeCell ref="W58:AH58"/>
    <mergeCell ref="AI58:AL58"/>
    <mergeCell ref="A59:B59"/>
    <mergeCell ref="C59:O59"/>
    <mergeCell ref="P59:S59"/>
    <mergeCell ref="U59:V59"/>
    <mergeCell ref="W59:AH59"/>
    <mergeCell ref="AI59:AL59"/>
    <mergeCell ref="Z63:AG63"/>
    <mergeCell ref="A60:B60"/>
    <mergeCell ref="C60:O60"/>
    <mergeCell ref="P60:S60"/>
    <mergeCell ref="U60:AM60"/>
    <mergeCell ref="A61:B61"/>
    <mergeCell ref="C61:O61"/>
    <mergeCell ref="P61:S61"/>
    <mergeCell ref="U61:V61"/>
    <mergeCell ref="AJ61:AM61"/>
    <mergeCell ref="AB65:AE65"/>
    <mergeCell ref="A62:B62"/>
    <mergeCell ref="C62:O62"/>
    <mergeCell ref="P62:S62"/>
    <mergeCell ref="U62:V62"/>
    <mergeCell ref="AJ62:AM62"/>
    <mergeCell ref="A63:B63"/>
    <mergeCell ref="C63:O63"/>
    <mergeCell ref="P63:S63"/>
    <mergeCell ref="U63:V63"/>
    <mergeCell ref="BG72:BJ72"/>
    <mergeCell ref="AJ63:AM63"/>
    <mergeCell ref="A64:B64"/>
    <mergeCell ref="C64:O64"/>
    <mergeCell ref="P64:S64"/>
    <mergeCell ref="BL64:BO64"/>
    <mergeCell ref="A65:B65"/>
    <mergeCell ref="C65:O65"/>
    <mergeCell ref="P65:S65"/>
    <mergeCell ref="U65:Y65"/>
    <mergeCell ref="BL72:BO72"/>
    <mergeCell ref="AW74:AZ74"/>
    <mergeCell ref="AW76:AZ76"/>
    <mergeCell ref="AW77:AZ77"/>
    <mergeCell ref="AV79:AZ81"/>
    <mergeCell ref="AI65:AL65"/>
    <mergeCell ref="A66:AM72"/>
    <mergeCell ref="AV66:BA66"/>
    <mergeCell ref="AV72:AZ72"/>
    <mergeCell ref="BE72:BF72"/>
  </mergeCells>
  <dataValidations count="1">
    <dataValidation type="list" showInputMessage="1" showErrorMessage="1" promptTitle="Delivery Time" prompt="The catering order will be delivered just prior to the delivery time you select" errorTitle="Delivery Time" error="Please select a time from the drop down box" sqref="P6:V6">
      <formula1>"Select time from List,7:00am, 7:30am, 8:00am, 8:30am, 9:00am, 9:30am, 10:00am, 10:30am, 11:00am, 11:30am, 12:00pm, 12:30pm, 1:00pm, 1:30pm, 2:00pm, 2:30pm, 3:00pm, 3:30pm, 4:00pm, 4:30pm, 5:00pm, 5:30pm, 6:00pm, 6:30pm, 7:00pm, 7:30pm, 8:00pm"</formula1>
    </dataValidation>
  </dataValidations>
  <printOptions/>
  <pageMargins left="0.905511811023622" right="0.31496062992126" top="0.196850393700787" bottom="0" header="0.118110236220472" footer="0"/>
  <pageSetup horizontalDpi="600" verticalDpi="600" orientation="portrait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1"/>
  <sheetViews>
    <sheetView showGridLines="0" zoomScalePageLayoutView="0" workbookViewId="0" topLeftCell="A8">
      <selection activeCell="A26" sqref="A26:AG41"/>
    </sheetView>
  </sheetViews>
  <sheetFormatPr defaultColWidth="9.140625" defaultRowHeight="12.75"/>
  <cols>
    <col min="1" max="17" width="2.7109375" style="0" customWidth="1"/>
    <col min="18" max="18" width="10.00390625" style="0" customWidth="1"/>
    <col min="19" max="32" width="2.7109375" style="0" customWidth="1"/>
    <col min="33" max="33" width="13.7109375" style="0" customWidth="1"/>
  </cols>
  <sheetData>
    <row r="1" spans="1:33" ht="18">
      <c r="A1" s="36"/>
      <c r="B1" s="28"/>
      <c r="C1" s="28"/>
      <c r="D1" s="28"/>
      <c r="E1" s="28"/>
      <c r="F1" s="28"/>
      <c r="G1" s="28"/>
      <c r="H1" s="28"/>
      <c r="I1" s="37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9"/>
    </row>
    <row r="2" spans="1:33" ht="15.75">
      <c r="A2" s="38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3" t="s">
        <v>137</v>
      </c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1"/>
      <c r="AC2" s="11"/>
      <c r="AD2" s="11"/>
      <c r="AE2" s="11"/>
      <c r="AF2" s="11"/>
      <c r="AG2" s="32"/>
    </row>
    <row r="3" spans="1:33" ht="13.5" thickBot="1">
      <c r="A3" s="3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32"/>
    </row>
    <row r="4" spans="1:33" ht="12.75">
      <c r="A4" s="62" t="s">
        <v>6</v>
      </c>
      <c r="B4" s="63"/>
      <c r="C4" s="63"/>
      <c r="D4" s="63"/>
      <c r="E4" s="63"/>
      <c r="F4" s="63"/>
      <c r="G4" s="34"/>
      <c r="H4" s="160">
        <f>MORNING!H4</f>
        <v>0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66" t="s">
        <v>9</v>
      </c>
      <c r="W4" s="63"/>
      <c r="X4" s="63"/>
      <c r="Y4" s="63"/>
      <c r="Z4" s="63"/>
      <c r="AA4" s="63"/>
      <c r="AB4" s="63"/>
      <c r="AC4" s="63"/>
      <c r="AD4" s="161">
        <f>MORNING!AE4</f>
        <v>0</v>
      </c>
      <c r="AE4" s="161"/>
      <c r="AF4" s="161"/>
      <c r="AG4" s="162"/>
    </row>
    <row r="5" spans="1:33" ht="12.75">
      <c r="A5" s="70" t="s">
        <v>20</v>
      </c>
      <c r="B5" s="71"/>
      <c r="C5" s="71"/>
      <c r="D5" s="71"/>
      <c r="E5" s="71"/>
      <c r="F5" s="71"/>
      <c r="G5" s="35"/>
      <c r="H5" s="155">
        <f>MORNING!H5</f>
        <v>0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73" t="s">
        <v>21</v>
      </c>
      <c r="W5" s="71"/>
      <c r="X5" s="71"/>
      <c r="Y5" s="71"/>
      <c r="Z5" s="158">
        <f>MORNING!AA5</f>
        <v>0</v>
      </c>
      <c r="AA5" s="158"/>
      <c r="AB5" s="158"/>
      <c r="AC5" s="158"/>
      <c r="AD5" s="158"/>
      <c r="AE5" s="158"/>
      <c r="AF5" s="158"/>
      <c r="AG5" s="159"/>
    </row>
    <row r="6" spans="1:33" ht="13.5" thickBot="1">
      <c r="A6" s="76" t="s">
        <v>7</v>
      </c>
      <c r="B6" s="77"/>
      <c r="C6" s="77"/>
      <c r="D6" s="77"/>
      <c r="E6" s="77"/>
      <c r="F6" s="55"/>
      <c r="G6" s="48"/>
      <c r="H6" s="52">
        <f>MORNING!H6</f>
        <v>0</v>
      </c>
      <c r="I6" s="45"/>
      <c r="J6" s="45"/>
      <c r="K6" s="52"/>
      <c r="L6" s="45"/>
      <c r="M6" s="45"/>
      <c r="N6" s="45"/>
      <c r="O6" s="45"/>
      <c r="P6" s="45"/>
      <c r="Q6" s="45"/>
      <c r="R6" s="45"/>
      <c r="S6" s="45"/>
      <c r="T6" s="45"/>
      <c r="U6" s="49"/>
      <c r="V6" s="82" t="s">
        <v>8</v>
      </c>
      <c r="W6" s="77"/>
      <c r="X6" s="77"/>
      <c r="Y6" s="77"/>
      <c r="Z6" s="77"/>
      <c r="AA6" s="77"/>
      <c r="AB6" s="77"/>
      <c r="AC6" s="156">
        <f>MORNING!AD6</f>
        <v>0</v>
      </c>
      <c r="AD6" s="156"/>
      <c r="AE6" s="156"/>
      <c r="AF6" s="156"/>
      <c r="AG6" s="157"/>
    </row>
    <row r="7" spans="1:33" ht="12.7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1"/>
    </row>
    <row r="8" spans="1:33" ht="12.75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1"/>
    </row>
    <row r="9" spans="1:33" ht="12.75">
      <c r="A9" s="39"/>
      <c r="B9" s="168" t="s">
        <v>27</v>
      </c>
      <c r="C9" s="168"/>
      <c r="D9" s="168"/>
      <c r="E9" s="168"/>
      <c r="F9" s="168"/>
      <c r="G9" s="40"/>
      <c r="H9" s="40"/>
      <c r="I9" s="42" t="s">
        <v>31</v>
      </c>
      <c r="J9" s="40"/>
      <c r="K9" s="40"/>
      <c r="L9" s="40"/>
      <c r="M9" s="40"/>
      <c r="N9" s="40"/>
      <c r="O9" s="151" t="str">
        <f>MORNING!P6</f>
        <v>Select time from List</v>
      </c>
      <c r="P9" s="152"/>
      <c r="Q9" s="152"/>
      <c r="R9" s="152"/>
      <c r="S9" s="40"/>
      <c r="T9" s="42" t="s">
        <v>32</v>
      </c>
      <c r="U9" s="40"/>
      <c r="V9" s="40"/>
      <c r="W9" s="40"/>
      <c r="X9" s="40"/>
      <c r="Y9" s="150">
        <f>MORNING!U65</f>
        <v>0</v>
      </c>
      <c r="Z9" s="150"/>
      <c r="AA9" s="150"/>
      <c r="AB9" s="150"/>
      <c r="AC9" s="150"/>
      <c r="AD9" s="40"/>
      <c r="AE9" s="40"/>
      <c r="AF9" s="40"/>
      <c r="AG9" s="41"/>
    </row>
    <row r="10" spans="1:33" ht="12.7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3"/>
      <c r="Z10" s="43"/>
      <c r="AA10" s="43"/>
      <c r="AB10" s="43"/>
      <c r="AC10" s="43"/>
      <c r="AD10" s="40"/>
      <c r="AE10" s="40"/>
      <c r="AF10" s="40"/>
      <c r="AG10" s="41"/>
    </row>
    <row r="11" spans="1:33" ht="12.75">
      <c r="A11" s="39"/>
      <c r="B11" s="163" t="s">
        <v>28</v>
      </c>
      <c r="C11" s="163"/>
      <c r="D11" s="163"/>
      <c r="E11" s="163"/>
      <c r="F11" s="163"/>
      <c r="G11" s="163"/>
      <c r="H11" s="40"/>
      <c r="I11" s="42" t="s">
        <v>31</v>
      </c>
      <c r="J11" s="40"/>
      <c r="K11" s="40"/>
      <c r="L11" s="40"/>
      <c r="M11" s="40"/>
      <c r="N11" s="40"/>
      <c r="O11" s="151" t="str">
        <f>'AM'!P6</f>
        <v>Select time from List</v>
      </c>
      <c r="P11" s="152"/>
      <c r="Q11" s="152"/>
      <c r="R11" s="152"/>
      <c r="S11" s="40"/>
      <c r="T11" s="42" t="s">
        <v>32</v>
      </c>
      <c r="U11" s="40"/>
      <c r="V11" s="40"/>
      <c r="W11" s="40"/>
      <c r="X11" s="40"/>
      <c r="Y11" s="150">
        <f>'AM'!U65</f>
        <v>0</v>
      </c>
      <c r="Z11" s="150"/>
      <c r="AA11" s="150"/>
      <c r="AB11" s="150"/>
      <c r="AC11" s="150"/>
      <c r="AD11" s="40"/>
      <c r="AE11" s="40"/>
      <c r="AF11" s="40"/>
      <c r="AG11" s="41"/>
    </row>
    <row r="12" spans="1:33" ht="12.7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3"/>
      <c r="Z12" s="43"/>
      <c r="AA12" s="43"/>
      <c r="AB12" s="43"/>
      <c r="AC12" s="43"/>
      <c r="AD12" s="40"/>
      <c r="AE12" s="40"/>
      <c r="AF12" s="40"/>
      <c r="AG12" s="41"/>
    </row>
    <row r="13" spans="1:33" ht="12.75">
      <c r="A13" s="39"/>
      <c r="B13" s="163" t="s">
        <v>29</v>
      </c>
      <c r="C13" s="163"/>
      <c r="D13" s="163"/>
      <c r="E13" s="163"/>
      <c r="F13" s="163"/>
      <c r="G13" s="40"/>
      <c r="H13" s="40"/>
      <c r="I13" s="42" t="s">
        <v>31</v>
      </c>
      <c r="J13" s="40"/>
      <c r="K13" s="40"/>
      <c r="L13" s="40"/>
      <c r="M13" s="40"/>
      <c r="N13" s="40"/>
      <c r="O13" s="151" t="str">
        <f>LUNCH!P6</f>
        <v>Select time from List</v>
      </c>
      <c r="P13" s="152"/>
      <c r="Q13" s="152"/>
      <c r="R13" s="152"/>
      <c r="S13" s="40"/>
      <c r="T13" s="42" t="s">
        <v>32</v>
      </c>
      <c r="U13" s="40"/>
      <c r="V13" s="40"/>
      <c r="W13" s="40"/>
      <c r="X13" s="40"/>
      <c r="Y13" s="150">
        <f>LUNCH!U65</f>
        <v>0</v>
      </c>
      <c r="Z13" s="150"/>
      <c r="AA13" s="150"/>
      <c r="AB13" s="150"/>
      <c r="AC13" s="150"/>
      <c r="AD13" s="40"/>
      <c r="AE13" s="40"/>
      <c r="AF13" s="40"/>
      <c r="AG13" s="41"/>
    </row>
    <row r="14" spans="1:33" ht="12.7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3"/>
      <c r="Z14" s="43"/>
      <c r="AA14" s="43"/>
      <c r="AB14" s="43"/>
      <c r="AC14" s="43"/>
      <c r="AD14" s="40"/>
      <c r="AE14" s="40"/>
      <c r="AF14" s="40"/>
      <c r="AG14" s="41"/>
    </row>
    <row r="15" spans="1:33" ht="12.75">
      <c r="A15" s="39"/>
      <c r="B15" s="163" t="s">
        <v>30</v>
      </c>
      <c r="C15" s="163"/>
      <c r="D15" s="163"/>
      <c r="E15" s="163"/>
      <c r="F15" s="163"/>
      <c r="G15" s="163"/>
      <c r="H15" s="163"/>
      <c r="I15" s="42" t="s">
        <v>31</v>
      </c>
      <c r="J15" s="40"/>
      <c r="K15" s="40"/>
      <c r="L15" s="40"/>
      <c r="M15" s="40"/>
      <c r="N15" s="40"/>
      <c r="O15" s="151" t="str">
        <f>PM!P6</f>
        <v>Select time from List</v>
      </c>
      <c r="P15" s="152"/>
      <c r="Q15" s="152"/>
      <c r="R15" s="152"/>
      <c r="S15" s="40"/>
      <c r="T15" s="42" t="s">
        <v>32</v>
      </c>
      <c r="U15" s="40"/>
      <c r="V15" s="40"/>
      <c r="W15" s="40"/>
      <c r="X15" s="40"/>
      <c r="Y15" s="150">
        <f>PM!U65</f>
        <v>0</v>
      </c>
      <c r="Z15" s="150"/>
      <c r="AA15" s="150"/>
      <c r="AB15" s="150"/>
      <c r="AC15" s="150"/>
      <c r="AD15" s="40"/>
      <c r="AE15" s="40"/>
      <c r="AF15" s="40"/>
      <c r="AG15" s="41"/>
    </row>
    <row r="16" spans="1:33" ht="12.7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169"/>
      <c r="Z16" s="169"/>
      <c r="AA16" s="169"/>
      <c r="AB16" s="169"/>
      <c r="AC16" s="169"/>
      <c r="AD16" s="40"/>
      <c r="AE16" s="40"/>
      <c r="AF16" s="40"/>
      <c r="AG16" s="41"/>
    </row>
    <row r="17" spans="1:33" ht="12.7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3"/>
      <c r="Z17" s="43"/>
      <c r="AA17" s="43"/>
      <c r="AB17" s="43"/>
      <c r="AC17" s="43"/>
      <c r="AD17" s="40"/>
      <c r="AE17" s="40"/>
      <c r="AF17" s="40"/>
      <c r="AG17" s="41"/>
    </row>
    <row r="18" spans="1:33" ht="12.7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2" t="s">
        <v>32</v>
      </c>
      <c r="U18" s="40"/>
      <c r="V18" s="40"/>
      <c r="W18" s="40"/>
      <c r="X18" s="40"/>
      <c r="Y18" s="150">
        <f>SUM(Y9:AC15)</f>
        <v>0</v>
      </c>
      <c r="Z18" s="154"/>
      <c r="AA18" s="154"/>
      <c r="AB18" s="154"/>
      <c r="AC18" s="154"/>
      <c r="AD18" s="40"/>
      <c r="AE18" s="40"/>
      <c r="AF18" s="40"/>
      <c r="AG18" s="41"/>
    </row>
    <row r="19" spans="1:33" ht="12.7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3"/>
      <c r="Z19" s="43"/>
      <c r="AA19" s="43"/>
      <c r="AB19" s="43"/>
      <c r="AC19" s="43"/>
      <c r="AD19" s="40"/>
      <c r="AE19" s="40"/>
      <c r="AF19" s="40"/>
      <c r="AG19" s="41"/>
    </row>
    <row r="20" spans="1:33" ht="12.7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4" t="s">
        <v>33</v>
      </c>
      <c r="U20" s="40"/>
      <c r="V20" s="40"/>
      <c r="W20" s="40"/>
      <c r="X20" s="40"/>
      <c r="Y20" s="150">
        <f>Y18*0.13</f>
        <v>0</v>
      </c>
      <c r="Z20" s="150"/>
      <c r="AA20" s="150"/>
      <c r="AB20" s="150"/>
      <c r="AC20" s="150"/>
      <c r="AD20" s="40"/>
      <c r="AE20" s="40"/>
      <c r="AF20" s="40"/>
      <c r="AG20" s="41"/>
    </row>
    <row r="21" spans="1:33" ht="12.7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4"/>
      <c r="U21" s="40"/>
      <c r="V21" s="40"/>
      <c r="W21" s="40"/>
      <c r="X21" s="40"/>
      <c r="Y21" s="166"/>
      <c r="Z21" s="166"/>
      <c r="AA21" s="166"/>
      <c r="AB21" s="166"/>
      <c r="AC21" s="166"/>
      <c r="AD21" s="40"/>
      <c r="AE21" s="40"/>
      <c r="AF21" s="40"/>
      <c r="AG21" s="41"/>
    </row>
    <row r="22" spans="1:33" ht="12.7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3"/>
      <c r="Z22" s="43"/>
      <c r="AA22" s="43"/>
      <c r="AB22" s="43"/>
      <c r="AC22" s="43"/>
      <c r="AD22" s="40"/>
      <c r="AE22" s="40"/>
      <c r="AF22" s="40"/>
      <c r="AG22" s="41"/>
    </row>
    <row r="23" spans="1:33" ht="12.7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60" t="s">
        <v>34</v>
      </c>
      <c r="U23" s="56"/>
      <c r="V23" s="15"/>
      <c r="W23" s="15"/>
      <c r="X23" s="15"/>
      <c r="Y23" s="167">
        <f>SUM(Y18:AC20)</f>
        <v>0</v>
      </c>
      <c r="Z23" s="167"/>
      <c r="AA23" s="167"/>
      <c r="AB23" s="167"/>
      <c r="AC23" s="167"/>
      <c r="AD23" s="40"/>
      <c r="AE23" s="40"/>
      <c r="AF23" s="40"/>
      <c r="AG23" s="41"/>
    </row>
    <row r="24" spans="1:33" ht="12.7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</row>
    <row r="25" spans="1:33" ht="12.75">
      <c r="A25" s="164" t="s">
        <v>19</v>
      </c>
      <c r="B25" s="165"/>
      <c r="C25" s="165"/>
      <c r="D25" s="165"/>
      <c r="E25" s="165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</row>
    <row r="26" spans="1:33" ht="12.75">
      <c r="A26" s="144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6"/>
    </row>
    <row r="27" spans="1:33" ht="12.75">
      <c r="A27" s="144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6"/>
    </row>
    <row r="28" spans="1:33" ht="12.75">
      <c r="A28" s="144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6"/>
    </row>
    <row r="29" spans="1:33" ht="12.75">
      <c r="A29" s="144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6"/>
    </row>
    <row r="30" spans="1:33" ht="12.75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6"/>
    </row>
    <row r="31" spans="1:33" ht="12.75">
      <c r="A31" s="14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6"/>
    </row>
    <row r="32" spans="1:33" ht="12.75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6"/>
    </row>
    <row r="33" spans="1:33" ht="12.75">
      <c r="A33" s="144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6"/>
    </row>
    <row r="34" spans="1:33" ht="12.75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6"/>
    </row>
    <row r="35" spans="1:33" ht="12.75">
      <c r="A35" s="144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6"/>
    </row>
    <row r="36" spans="1:33" ht="12.75">
      <c r="A36" s="144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6"/>
    </row>
    <row r="37" spans="1:33" ht="12.75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6"/>
    </row>
    <row r="38" spans="1:33" ht="12.75">
      <c r="A38" s="144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6"/>
    </row>
    <row r="39" spans="1:33" ht="12.75">
      <c r="A39" s="144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6"/>
    </row>
    <row r="40" spans="1:33" ht="12.75">
      <c r="A40" s="144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6"/>
    </row>
    <row r="41" spans="1:33" ht="13.5" thickBot="1">
      <c r="A41" s="147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9"/>
    </row>
  </sheetData>
  <sheetProtection password="83EF" sheet="1" selectLockedCells="1"/>
  <mergeCells count="31">
    <mergeCell ref="A25:E25"/>
    <mergeCell ref="B13:F13"/>
    <mergeCell ref="B15:H15"/>
    <mergeCell ref="Y21:AC21"/>
    <mergeCell ref="Y23:AC23"/>
    <mergeCell ref="B9:F9"/>
    <mergeCell ref="Y16:AC16"/>
    <mergeCell ref="H4:U4"/>
    <mergeCell ref="AD4:AG4"/>
    <mergeCell ref="B11:G11"/>
    <mergeCell ref="O9:R9"/>
    <mergeCell ref="V6:AB6"/>
    <mergeCell ref="O11:R11"/>
    <mergeCell ref="Y18:AC18"/>
    <mergeCell ref="H5:U5"/>
    <mergeCell ref="Y11:AC11"/>
    <mergeCell ref="Y9:AC9"/>
    <mergeCell ref="AC6:AG6"/>
    <mergeCell ref="V5:Y5"/>
    <mergeCell ref="Z5:AG5"/>
    <mergeCell ref="Y13:AC13"/>
    <mergeCell ref="A26:AG41"/>
    <mergeCell ref="Y20:AC20"/>
    <mergeCell ref="O13:R13"/>
    <mergeCell ref="O15:R15"/>
    <mergeCell ref="Y15:AC15"/>
    <mergeCell ref="M2:AA2"/>
    <mergeCell ref="A4:F4"/>
    <mergeCell ref="A5:F5"/>
    <mergeCell ref="A6:E6"/>
    <mergeCell ref="V4:AC4"/>
  </mergeCells>
  <printOptions/>
  <pageMargins left="0.25" right="0.25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Mary's General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ESV-CC-USR</dc:creator>
  <cp:keywords/>
  <dc:description/>
  <cp:lastModifiedBy>Jennifer Brown</cp:lastModifiedBy>
  <cp:lastPrinted>2017-01-11T16:15:37Z</cp:lastPrinted>
  <dcterms:created xsi:type="dcterms:W3CDTF">1999-10-19T00:06:04Z</dcterms:created>
  <dcterms:modified xsi:type="dcterms:W3CDTF">2019-01-16T18:48:17Z</dcterms:modified>
  <cp:category/>
  <cp:version/>
  <cp:contentType/>
  <cp:contentStatus/>
</cp:coreProperties>
</file>