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Santoli\Desktop\"/>
    </mc:Choice>
  </mc:AlternateContent>
  <xr:revisionPtr revIDLastSave="0" documentId="8_{D4D1F71C-6D49-4B34-97B3-C83A4CED5195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MORNING" sheetId="16" r:id="rId1"/>
    <sheet name="AM" sheetId="20" r:id="rId2"/>
    <sheet name="LUNCH" sheetId="21" r:id="rId3"/>
    <sheet name="PM" sheetId="22" r:id="rId4"/>
    <sheet name="Catering Summary" sheetId="12" r:id="rId5"/>
  </sheets>
  <definedNames>
    <definedName name="_xlnm.Print_Area" localSheetId="1">AM!$A$1:$AM$72</definedName>
    <definedName name="_xlnm.Print_Area" localSheetId="4">'Catering Summary'!$A$1:$AG$41</definedName>
    <definedName name="_xlnm.Print_Area" localSheetId="2">LUNCH!$A$1:$AM$72</definedName>
    <definedName name="_xlnm.Print_Area" localSheetId="0">MORNING!$A$1:$AM$72</definedName>
    <definedName name="_xlnm.Print_Area" localSheetId="3">PM!$A$1:$AM$72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2" i="20" l="1"/>
  <c r="P52" i="21"/>
  <c r="P52" i="22"/>
  <c r="P52" i="16"/>
  <c r="P54" i="20"/>
  <c r="P54" i="21"/>
  <c r="P54" i="22"/>
  <c r="P54" i="16"/>
  <c r="P53" i="20"/>
  <c r="P53" i="21"/>
  <c r="P53" i="22"/>
  <c r="P53" i="16"/>
  <c r="P51" i="20"/>
  <c r="P51" i="21"/>
  <c r="P51" i="22"/>
  <c r="P51" i="16"/>
  <c r="P50" i="20"/>
  <c r="P50" i="21"/>
  <c r="P50" i="22"/>
  <c r="P50" i="16"/>
  <c r="P49" i="20"/>
  <c r="P49" i="21"/>
  <c r="P49" i="22"/>
  <c r="P49" i="16"/>
  <c r="P48" i="20"/>
  <c r="P48" i="21"/>
  <c r="P48" i="22"/>
  <c r="P48" i="16"/>
  <c r="P47" i="20"/>
  <c r="P47" i="21"/>
  <c r="P47" i="22"/>
  <c r="P47" i="16"/>
  <c r="P46" i="20"/>
  <c r="P46" i="21"/>
  <c r="P46" i="22"/>
  <c r="P46" i="16"/>
  <c r="P45" i="20"/>
  <c r="P45" i="21"/>
  <c r="P45" i="22"/>
  <c r="P45" i="16"/>
  <c r="P44" i="20"/>
  <c r="P44" i="21"/>
  <c r="P44" i="22"/>
  <c r="P44" i="16"/>
  <c r="P43" i="20"/>
  <c r="P43" i="21"/>
  <c r="P43" i="22"/>
  <c r="P43" i="16"/>
  <c r="P42" i="20"/>
  <c r="P42" i="21"/>
  <c r="P42" i="22"/>
  <c r="P42" i="16"/>
  <c r="P41" i="20"/>
  <c r="P41" i="21"/>
  <c r="P41" i="22"/>
  <c r="P41" i="16"/>
  <c r="P40" i="20"/>
  <c r="P40" i="21"/>
  <c r="P40" i="22"/>
  <c r="P40" i="16"/>
  <c r="P39" i="20"/>
  <c r="P39" i="21"/>
  <c r="P39" i="22"/>
  <c r="P39" i="16"/>
  <c r="P38" i="20"/>
  <c r="P38" i="21"/>
  <c r="P38" i="22"/>
  <c r="P38" i="16"/>
  <c r="P37" i="20"/>
  <c r="P37" i="21"/>
  <c r="P37" i="22"/>
  <c r="P37" i="16"/>
  <c r="P36" i="20"/>
  <c r="P36" i="21"/>
  <c r="P36" i="22"/>
  <c r="P36" i="16"/>
  <c r="P35" i="20"/>
  <c r="P35" i="21"/>
  <c r="P35" i="22"/>
  <c r="P35" i="16"/>
  <c r="P34" i="20"/>
  <c r="P34" i="21"/>
  <c r="P34" i="22"/>
  <c r="P34" i="16"/>
  <c r="AI46" i="20"/>
  <c r="AI46" i="21"/>
  <c r="AI46" i="22"/>
  <c r="AI46" i="16"/>
  <c r="AI45" i="20"/>
  <c r="AI45" i="21"/>
  <c r="AI45" i="22"/>
  <c r="AI45" i="16"/>
  <c r="AI44" i="20"/>
  <c r="AI44" i="21"/>
  <c r="AI44" i="22"/>
  <c r="AI44" i="16"/>
  <c r="AI43" i="20"/>
  <c r="AI43" i="21"/>
  <c r="AI43" i="22"/>
  <c r="AI43" i="16"/>
  <c r="AI42" i="20"/>
  <c r="AI42" i="21"/>
  <c r="AI42" i="22"/>
  <c r="AI42" i="16"/>
  <c r="AI41" i="20"/>
  <c r="AI41" i="21"/>
  <c r="AI41" i="22"/>
  <c r="AI41" i="16"/>
  <c r="P64" i="20"/>
  <c r="P64" i="21"/>
  <c r="P64" i="22"/>
  <c r="P64" i="16"/>
  <c r="P63" i="20"/>
  <c r="P63" i="21"/>
  <c r="P63" i="22"/>
  <c r="P63" i="16"/>
  <c r="P62" i="20"/>
  <c r="P62" i="21"/>
  <c r="P62" i="22"/>
  <c r="P62" i="16"/>
  <c r="P61" i="20"/>
  <c r="P61" i="21"/>
  <c r="P61" i="22"/>
  <c r="P61" i="16"/>
  <c r="P60" i="20"/>
  <c r="P60" i="21"/>
  <c r="P60" i="22"/>
  <c r="P60" i="16"/>
  <c r="P58" i="20"/>
  <c r="P58" i="21"/>
  <c r="P58" i="22"/>
  <c r="P58" i="16"/>
  <c r="P57" i="20"/>
  <c r="P57" i="21"/>
  <c r="P57" i="22"/>
  <c r="P57" i="16"/>
  <c r="P56" i="20"/>
  <c r="P56" i="21"/>
  <c r="P56" i="22"/>
  <c r="P56" i="16"/>
  <c r="P65" i="20"/>
  <c r="P65" i="21"/>
  <c r="P65" i="22"/>
  <c r="P65" i="16"/>
  <c r="P12" i="20"/>
  <c r="P12" i="21"/>
  <c r="P12" i="22"/>
  <c r="P12" i="16"/>
  <c r="P11" i="20"/>
  <c r="P11" i="21"/>
  <c r="P11" i="22"/>
  <c r="P11" i="16"/>
  <c r="P10" i="20"/>
  <c r="P10" i="21"/>
  <c r="P10" i="22"/>
  <c r="P10" i="16"/>
  <c r="P9" i="20"/>
  <c r="P9" i="21"/>
  <c r="P9" i="22"/>
  <c r="P9" i="16"/>
  <c r="AI39" i="20"/>
  <c r="AI39" i="21"/>
  <c r="AI39" i="22"/>
  <c r="AI39" i="16"/>
  <c r="AI38" i="20"/>
  <c r="AI38" i="21"/>
  <c r="AI38" i="22"/>
  <c r="AI38" i="16"/>
  <c r="AI37" i="20"/>
  <c r="AI37" i="21"/>
  <c r="AI37" i="22"/>
  <c r="AI37" i="16"/>
  <c r="AI36" i="20"/>
  <c r="AI36" i="21"/>
  <c r="AI36" i="22"/>
  <c r="AI36" i="16"/>
  <c r="AI35" i="20"/>
  <c r="AI35" i="21"/>
  <c r="AI35" i="22"/>
  <c r="AI35" i="16"/>
  <c r="AI34" i="20"/>
  <c r="AI34" i="21"/>
  <c r="AI34" i="22"/>
  <c r="AI34" i="16"/>
  <c r="AI33" i="20"/>
  <c r="AI33" i="21"/>
  <c r="AI33" i="22"/>
  <c r="AI33" i="16"/>
  <c r="AI31" i="20"/>
  <c r="AI31" i="21"/>
  <c r="AI31" i="22"/>
  <c r="AI31" i="16"/>
  <c r="AI29" i="20"/>
  <c r="AI29" i="21"/>
  <c r="AI29" i="22"/>
  <c r="AI29" i="16"/>
  <c r="AI28" i="20"/>
  <c r="AI28" i="21"/>
  <c r="AI28" i="22"/>
  <c r="AI28" i="16"/>
  <c r="AI27" i="20"/>
  <c r="AI27" i="21"/>
  <c r="AI27" i="22"/>
  <c r="AI27" i="16"/>
  <c r="AI26" i="20"/>
  <c r="AI26" i="21"/>
  <c r="AI26" i="22"/>
  <c r="AI26" i="16"/>
  <c r="AI25" i="20"/>
  <c r="AI25" i="21"/>
  <c r="AI25" i="22"/>
  <c r="AI25" i="16"/>
  <c r="AI24" i="20"/>
  <c r="AI24" i="21"/>
  <c r="AI24" i="22"/>
  <c r="AI24" i="16"/>
  <c r="AI21" i="20"/>
  <c r="AI21" i="21"/>
  <c r="AI21" i="22"/>
  <c r="AI21" i="16"/>
  <c r="AI20" i="20"/>
  <c r="AI20" i="21"/>
  <c r="AI20" i="22"/>
  <c r="AI20" i="16"/>
  <c r="AI19" i="20"/>
  <c r="AI19" i="21"/>
  <c r="AI19" i="22"/>
  <c r="AI19" i="16"/>
  <c r="AI17" i="20"/>
  <c r="AI17" i="21"/>
  <c r="AI17" i="22"/>
  <c r="AI17" i="16"/>
  <c r="AI16" i="20"/>
  <c r="AI16" i="21"/>
  <c r="AI16" i="22"/>
  <c r="AI16" i="16"/>
  <c r="AI15" i="20"/>
  <c r="AI15" i="21"/>
  <c r="AI15" i="22"/>
  <c r="AI15" i="16"/>
  <c r="AI14" i="20"/>
  <c r="AI14" i="21"/>
  <c r="AI14" i="22"/>
  <c r="AI14" i="16"/>
  <c r="AI13" i="20"/>
  <c r="AI13" i="21"/>
  <c r="AI13" i="22"/>
  <c r="AI13" i="16"/>
  <c r="AI12" i="20"/>
  <c r="AI12" i="21"/>
  <c r="AI12" i="22"/>
  <c r="AI12" i="16"/>
  <c r="AI11" i="20"/>
  <c r="AI11" i="21"/>
  <c r="AI11" i="22"/>
  <c r="AI11" i="16"/>
  <c r="AI10" i="20"/>
  <c r="AI10" i="21"/>
  <c r="AI10" i="22"/>
  <c r="AI10" i="16"/>
  <c r="AI9" i="20"/>
  <c r="AI9" i="21"/>
  <c r="AI9" i="22"/>
  <c r="AI9" i="16"/>
  <c r="AI22" i="20"/>
  <c r="AI22" i="21"/>
  <c r="AI22" i="22"/>
  <c r="AI22" i="16"/>
  <c r="P28" i="20"/>
  <c r="P28" i="21"/>
  <c r="P28" i="22"/>
  <c r="P28" i="16"/>
  <c r="P26" i="20"/>
  <c r="P26" i="21"/>
  <c r="P26" i="22"/>
  <c r="P26" i="16"/>
  <c r="P32" i="20"/>
  <c r="P32" i="21"/>
  <c r="P32" i="22"/>
  <c r="P32" i="16"/>
  <c r="P22" i="20"/>
  <c r="P22" i="21"/>
  <c r="P22" i="22"/>
  <c r="P22" i="16"/>
  <c r="P20" i="20"/>
  <c r="P20" i="21"/>
  <c r="P20" i="22"/>
  <c r="P20" i="16"/>
  <c r="P25" i="20"/>
  <c r="P25" i="21"/>
  <c r="P25" i="22"/>
  <c r="P25" i="16"/>
  <c r="P31" i="20"/>
  <c r="P31" i="21"/>
  <c r="P31" i="22"/>
  <c r="P31" i="16"/>
  <c r="P30" i="20"/>
  <c r="P30" i="21"/>
  <c r="P30" i="22"/>
  <c r="P30" i="16"/>
  <c r="P24" i="20"/>
  <c r="P24" i="21"/>
  <c r="P24" i="22"/>
  <c r="P24" i="16"/>
  <c r="P23" i="20"/>
  <c r="P23" i="21"/>
  <c r="P23" i="22"/>
  <c r="P23" i="16"/>
  <c r="P18" i="20"/>
  <c r="P18" i="21"/>
  <c r="P18" i="22"/>
  <c r="P18" i="16"/>
  <c r="P17" i="20"/>
  <c r="P17" i="21"/>
  <c r="P17" i="22"/>
  <c r="P17" i="16"/>
  <c r="P16" i="20"/>
  <c r="P16" i="21"/>
  <c r="P16" i="22"/>
  <c r="P16" i="16"/>
  <c r="P15" i="20"/>
  <c r="P15" i="21"/>
  <c r="P15" i="22"/>
  <c r="P15" i="16"/>
  <c r="P14" i="20"/>
  <c r="P14" i="21"/>
  <c r="P14" i="22"/>
  <c r="P14" i="16"/>
  <c r="AJ48" i="20" l="1"/>
  <c r="AJ48" i="21"/>
  <c r="AJ48" i="22"/>
  <c r="AJ48" i="16"/>
  <c r="P59" i="20"/>
  <c r="P59" i="21"/>
  <c r="P59" i="22"/>
  <c r="P59" i="16"/>
  <c r="AI18" i="20"/>
  <c r="AI18" i="21"/>
  <c r="AI18" i="22"/>
  <c r="AI18" i="16"/>
  <c r="P29" i="20"/>
  <c r="P29" i="21"/>
  <c r="P29" i="22"/>
  <c r="P29" i="16"/>
  <c r="P27" i="20"/>
  <c r="P27" i="21"/>
  <c r="P27" i="22"/>
  <c r="P27" i="16"/>
  <c r="P21" i="20"/>
  <c r="P21" i="21"/>
  <c r="P21" i="22"/>
  <c r="P21" i="16"/>
  <c r="F6" i="21" l="1"/>
  <c r="F6" i="22"/>
  <c r="F6" i="20"/>
  <c r="AE4" i="21"/>
  <c r="AE4" i="22"/>
  <c r="H4" i="20" l="1"/>
  <c r="H4" i="21"/>
  <c r="H4" i="22"/>
  <c r="H4" i="12"/>
  <c r="H5" i="22"/>
  <c r="H5" i="21"/>
  <c r="H5" i="20"/>
  <c r="H5" i="12"/>
  <c r="H6" i="12"/>
  <c r="AD6" i="20"/>
  <c r="AD6" i="21"/>
  <c r="AD6" i="22"/>
  <c r="AC6" i="12"/>
  <c r="AA5" i="20"/>
  <c r="AA5" i="21"/>
  <c r="AA5" i="22"/>
  <c r="Z5" i="12"/>
  <c r="O15" i="12"/>
  <c r="O13" i="12"/>
  <c r="O11" i="12"/>
  <c r="AJ50" i="22"/>
  <c r="AJ49" i="22"/>
  <c r="U65" i="22" s="1"/>
  <c r="AJ50" i="21"/>
  <c r="AJ49" i="21"/>
  <c r="U65" i="21" s="1"/>
  <c r="AJ50" i="20"/>
  <c r="AJ49" i="20"/>
  <c r="U65" i="20" s="1"/>
  <c r="O9" i="12"/>
  <c r="AJ50" i="16"/>
  <c r="AJ49" i="16"/>
  <c r="U65" i="16" s="1"/>
  <c r="Y13" i="12" l="1"/>
  <c r="Y15" i="12"/>
  <c r="AB65" i="16"/>
  <c r="AI65" i="16" s="1"/>
  <c r="Y11" i="12"/>
  <c r="AB65" i="20"/>
  <c r="AI65" i="20" s="1"/>
  <c r="AB65" i="21" l="1"/>
  <c r="AI65" i="21" s="1"/>
  <c r="AB65" i="22"/>
  <c r="AI65" i="22" s="1"/>
  <c r="Y9" i="12"/>
  <c r="Y18" i="12" s="1"/>
  <c r="Y20" i="12" l="1"/>
  <c r="Y23" i="12" s="1"/>
</calcChain>
</file>

<file path=xl/sharedStrings.xml><?xml version="1.0" encoding="utf-8"?>
<sst xmlns="http://schemas.openxmlformats.org/spreadsheetml/2006/main" count="488" uniqueCount="129">
  <si>
    <t>COMPANY NAME:</t>
  </si>
  <si>
    <t>RESERVATION DATE:</t>
  </si>
  <si>
    <t xml:space="preserve">CONTACT NAME:  </t>
  </si>
  <si>
    <t>PHONE #:</t>
  </si>
  <si>
    <t># OF GUESTS:</t>
  </si>
  <si>
    <t>DELIVERY TIME:</t>
  </si>
  <si>
    <t>Select time from List</t>
  </si>
  <si>
    <t>DELIVER TO ROOM:</t>
  </si>
  <si>
    <t>Please enter the quantity in the highlighted box - EMAIL Order to CHSI@DanaHospitality.ca and reservation@tchsi.ca</t>
  </si>
  <si>
    <t>All Inclusive (min. 10 per order)</t>
  </si>
  <si>
    <t>Beverages</t>
  </si>
  <si>
    <t>The Boardroom</t>
  </si>
  <si>
    <t>10 Cup Decaf Coffee</t>
  </si>
  <si>
    <t>Chef's Choice</t>
  </si>
  <si>
    <t>10 Cup Coffee</t>
  </si>
  <si>
    <t>Fresh &amp; Fast</t>
  </si>
  <si>
    <t>6 Cup Tea</t>
  </si>
  <si>
    <t>Lighter Fair</t>
  </si>
  <si>
    <t>Bottled Water</t>
  </si>
  <si>
    <t>The Fresh Start (min. 10 per order)</t>
  </si>
  <si>
    <t>Perrier Water</t>
  </si>
  <si>
    <t>Boardroom Breakfast</t>
  </si>
  <si>
    <t>Fruit Juice Bottle</t>
  </si>
  <si>
    <t>Early Bird Breakfast</t>
  </si>
  <si>
    <t>V8 Juice</t>
  </si>
  <si>
    <t>"Healthwise Choices" Breakfast</t>
  </si>
  <si>
    <t>Pop - 355ml can</t>
  </si>
  <si>
    <t>Continental Breakfast</t>
  </si>
  <si>
    <t>Pop - 591ml bottle</t>
  </si>
  <si>
    <t>Breakfast Sandwich</t>
  </si>
  <si>
    <t>Gatorade</t>
  </si>
  <si>
    <t>Enhancements</t>
  </si>
  <si>
    <t>Milk - 500ml</t>
  </si>
  <si>
    <t>Side Order of Homefries</t>
  </si>
  <si>
    <t>Chocolate Milk - 500ml</t>
  </si>
  <si>
    <t>Fruit Skewers w/ Vanilla Yogurt Dip</t>
  </si>
  <si>
    <r>
      <t xml:space="preserve">Homemade Fruit Punch </t>
    </r>
    <r>
      <rPr>
        <sz val="10"/>
        <rFont val="Arial"/>
        <family val="2"/>
      </rPr>
      <t>(10ppl)</t>
    </r>
  </si>
  <si>
    <t>Fresh Whole Fruit</t>
  </si>
  <si>
    <r>
      <t xml:space="preserve">Berry Berry Smoothie </t>
    </r>
    <r>
      <rPr>
        <sz val="10"/>
        <rFont val="Arial"/>
        <family val="2"/>
      </rPr>
      <t>(10ppl)</t>
    </r>
  </si>
  <si>
    <t>Croissants</t>
  </si>
  <si>
    <t>Chocolate Croissants filled w/Hazelnut</t>
  </si>
  <si>
    <t>Muffins</t>
  </si>
  <si>
    <t>Granola Bars</t>
  </si>
  <si>
    <t>Cinnamon Buns</t>
  </si>
  <si>
    <t>Small Yogurt</t>
  </si>
  <si>
    <t>Chocolate Covered Strawberries</t>
  </si>
  <si>
    <t>Assorted 2oz Cookies</t>
  </si>
  <si>
    <t>Chocolate Bar</t>
  </si>
  <si>
    <t>Chips</t>
  </si>
  <si>
    <t>Afternoon Snacks &amp; Sweets</t>
  </si>
  <si>
    <t>Spinach Dip w/ Pita Bread (small)</t>
  </si>
  <si>
    <t>Hummus w/ Grilled Pita Bread (small)</t>
  </si>
  <si>
    <t>Guacamole &amp; Chips (small)</t>
  </si>
  <si>
    <t>Deli Creations (min. 5 per order)</t>
  </si>
  <si>
    <t>Pico de Gallo Salsa &amp; Chips (small)</t>
  </si>
  <si>
    <t>Boardroom Combo</t>
  </si>
  <si>
    <t>Vegetable Crudites &amp; Dips (small)</t>
  </si>
  <si>
    <t>Express</t>
  </si>
  <si>
    <t>Vegetable Crudites &amp; Dips (medium)</t>
  </si>
  <si>
    <t>Healthwise Choices Lunch Combo</t>
  </si>
  <si>
    <t>Vegetable Crudites &amp; Dips (large)</t>
  </si>
  <si>
    <t>Deluxe Sandwich Platter</t>
  </si>
  <si>
    <t>Domestic Cheese &amp; Crackers (small)</t>
  </si>
  <si>
    <t>Wrap - It Up</t>
  </si>
  <si>
    <t>Domestic Cheese &amp; Crackers (medium)</t>
  </si>
  <si>
    <t>Traditional</t>
  </si>
  <si>
    <t>Domestic Cheese &amp; Crackers (large)</t>
  </si>
  <si>
    <t>Fresh Fruit &amp; Berry Tray (small)</t>
  </si>
  <si>
    <t>Daily Soup Special (min. 10 ppl.)</t>
  </si>
  <si>
    <t>Fresh Fruit &amp; Berry Tray (medium)</t>
  </si>
  <si>
    <t>Salad Sensations (min. 5 per order)</t>
  </si>
  <si>
    <t>Fresh Fruit &amp; Berry Tray (large)</t>
  </si>
  <si>
    <t>Mesclun Greens</t>
  </si>
  <si>
    <t>Cookies &amp; Squares (small)</t>
  </si>
  <si>
    <t>Greek Salad</t>
  </si>
  <si>
    <t>Cookies &amp; Squares (medium)</t>
  </si>
  <si>
    <t>Classic Caesar Salad</t>
  </si>
  <si>
    <t>Cookies &amp; Squares (large)</t>
  </si>
  <si>
    <t>Crunchy Asian Slaw</t>
  </si>
  <si>
    <t>Assorted Cakes &amp; Tortes (12-14ppl)</t>
  </si>
  <si>
    <t>Triple Bean</t>
  </si>
  <si>
    <t>Assorted Cheesecakes (12-14ppl)</t>
  </si>
  <si>
    <t>Classic Creamy Potato Salad</t>
  </si>
  <si>
    <t>Fresh Pastries &amp; Tarts</t>
  </si>
  <si>
    <t>Tr-Colour Fusilli Pasta Salad</t>
  </si>
  <si>
    <t>24 Assorted 2oz Gourmet Cookies</t>
  </si>
  <si>
    <t>Gourmet Pizza</t>
  </si>
  <si>
    <t>24 Assorted Dessert Squares</t>
  </si>
  <si>
    <t>The Classic</t>
  </si>
  <si>
    <t>Chef's Table (min. 10 people)</t>
  </si>
  <si>
    <t>Hawaiian</t>
  </si>
  <si>
    <t>Chicken Parmesan</t>
  </si>
  <si>
    <t>The Fire House</t>
  </si>
  <si>
    <t>Jerk Chicken</t>
  </si>
  <si>
    <t>The Deluxe</t>
  </si>
  <si>
    <t>Fajita Platter</t>
  </si>
  <si>
    <t>The Greek</t>
  </si>
  <si>
    <t>Stuffed Chicken</t>
  </si>
  <si>
    <t xml:space="preserve">Vegetarian  </t>
  </si>
  <si>
    <t>Atlantic Salmon Fillet</t>
  </si>
  <si>
    <t>Special Events - Caterer to Advise of Costs</t>
  </si>
  <si>
    <t>Stuffed Pork Loin w/ Apples</t>
  </si>
  <si>
    <t>Servers/Bartenders</t>
  </si>
  <si>
    <t>Chicken Souvlaki</t>
  </si>
  <si>
    <t>Plates/Cutlery/Linen Rental</t>
  </si>
  <si>
    <t>Chicken Stuffed w/ Feta &amp; Spinach</t>
  </si>
  <si>
    <t>Other:</t>
  </si>
  <si>
    <t>Chicken  w/ Mush &amp; Spinach</t>
  </si>
  <si>
    <t>NET:</t>
  </si>
  <si>
    <t xml:space="preserve"> </t>
  </si>
  <si>
    <t>HST:</t>
  </si>
  <si>
    <t>TOTAL COSTS:</t>
  </si>
  <si>
    <t>Meal Voucher (max 12ppl)</t>
  </si>
  <si>
    <t>+</t>
  </si>
  <si>
    <t>=</t>
  </si>
  <si>
    <t xml:space="preserve">Comments:  </t>
  </si>
  <si>
    <t>Morning Order</t>
  </si>
  <si>
    <t>Delivery Time:</t>
  </si>
  <si>
    <t>Sub-Total:</t>
  </si>
  <si>
    <t>Break - Morning</t>
  </si>
  <si>
    <t>Lunch Order</t>
  </si>
  <si>
    <t>Break - Afternoon</t>
  </si>
  <si>
    <t>13% Tax</t>
  </si>
  <si>
    <t>TOTAL:</t>
  </si>
  <si>
    <t>Comments:</t>
  </si>
  <si>
    <t>Milk - 250ml</t>
  </si>
  <si>
    <r>
      <rPr>
        <b/>
        <u/>
        <sz val="16"/>
        <color rgb="FF00B050"/>
        <rFont val="Arial"/>
        <family val="2"/>
      </rPr>
      <t>2023</t>
    </r>
    <r>
      <rPr>
        <b/>
        <u/>
        <sz val="12"/>
        <color rgb="FF00B050"/>
        <rFont val="Arial"/>
        <family val="2"/>
      </rPr>
      <t xml:space="preserve"> CATERING ORDER FORM</t>
    </r>
  </si>
  <si>
    <t>2023 CATERING ORDER FORM</t>
  </si>
  <si>
    <r>
      <t>2023</t>
    </r>
    <r>
      <rPr>
        <b/>
        <u/>
        <sz val="12"/>
        <color rgb="FF00B050"/>
        <rFont val="Arial"/>
        <family val="2"/>
      </rPr>
      <t xml:space="preserve"> CATERING ORDER FORM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</si>
</sst>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&quot;$&quot;#,##0.00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theme="6" tint="-0.499984740745262"/>
      <name val="Arial"/>
      <family val="2"/>
    </font>
    <font>
      <b/>
      <sz val="10"/>
      <color theme="3" tint="-0.499984740745262"/>
      <name val="Arial"/>
      <family val="2"/>
    </font>
    <font>
      <b/>
      <sz val="10"/>
      <color rgb="FF006600"/>
      <name val="Arial"/>
      <family val="2"/>
    </font>
    <font>
      <b/>
      <sz val="10"/>
      <color theme="0"/>
      <name val="Arial"/>
      <family val="2"/>
    </font>
    <font>
      <b/>
      <sz val="10"/>
      <color rgb="FF003366"/>
      <name val="Arial"/>
      <family val="2"/>
    </font>
    <font>
      <b/>
      <u/>
      <sz val="12"/>
      <color rgb="FF006600"/>
      <name val="Arial"/>
      <family val="2"/>
    </font>
    <font>
      <b/>
      <sz val="12"/>
      <color theme="0"/>
      <name val="Arial"/>
      <family val="2"/>
    </font>
    <font>
      <b/>
      <u/>
      <sz val="12"/>
      <color rgb="FF00B050"/>
      <name val="Arial"/>
      <family val="2"/>
    </font>
    <font>
      <b/>
      <u/>
      <sz val="16"/>
      <color rgb="FF00B050"/>
      <name val="Arial"/>
      <family val="2"/>
    </font>
    <font>
      <b/>
      <sz val="12"/>
      <color rgb="FF00B050"/>
      <name val="Arial"/>
      <family val="2"/>
    </font>
    <font>
      <b/>
      <sz val="10"/>
      <color rgb="FF00B050"/>
      <name val="Arial"/>
      <family val="2"/>
    </font>
    <font>
      <b/>
      <sz val="11"/>
      <name val="Arial"/>
      <family val="2"/>
    </font>
    <font>
      <b/>
      <sz val="11"/>
      <color rgb="FF006600"/>
      <name val="Arial"/>
      <family val="2"/>
    </font>
    <font>
      <b/>
      <sz val="12"/>
      <name val="Arial"/>
      <family val="2"/>
    </font>
    <font>
      <b/>
      <sz val="12"/>
      <color rgb="FF006600"/>
      <name val="Arial"/>
      <family val="2"/>
    </font>
    <font>
      <b/>
      <sz val="12"/>
      <color theme="6" tint="-0.499984740745262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82">
    <xf numFmtId="0" fontId="0" fillId="0" borderId="0" xfId="0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5" fontId="5" fillId="0" borderId="0" xfId="1" applyFont="1" applyBorder="1" applyAlignment="1" applyProtection="1">
      <alignment horizontal="left"/>
    </xf>
    <xf numFmtId="0" fontId="7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left"/>
    </xf>
    <xf numFmtId="0" fontId="10" fillId="0" borderId="0" xfId="0" applyFont="1"/>
    <xf numFmtId="0" fontId="2" fillId="0" borderId="3" xfId="0" applyFont="1" applyBorder="1" applyAlignment="1">
      <alignment horizontal="left"/>
    </xf>
    <xf numFmtId="165" fontId="2" fillId="0" borderId="0" xfId="1" applyFont="1" applyFill="1" applyBorder="1" applyAlignment="1" applyProtection="1"/>
    <xf numFmtId="0" fontId="10" fillId="0" borderId="0" xfId="0" applyFont="1" applyAlignment="1">
      <alignment horizontal="left"/>
    </xf>
    <xf numFmtId="164" fontId="2" fillId="0" borderId="0" xfId="1" applyNumberFormat="1" applyFont="1" applyFill="1" applyBorder="1" applyAlignment="1" applyProtection="1"/>
    <xf numFmtId="165" fontId="2" fillId="0" borderId="0" xfId="1" applyFont="1" applyBorder="1" applyAlignment="1" applyProtection="1"/>
    <xf numFmtId="165" fontId="11" fillId="0" borderId="0" xfId="1" quotePrefix="1" applyFont="1" applyFill="1" applyBorder="1" applyAlignment="1" applyProtection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vertical="top"/>
    </xf>
    <xf numFmtId="0" fontId="2" fillId="0" borderId="6" xfId="0" applyFont="1" applyBorder="1" applyAlignment="1">
      <alignment horizontal="left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2" fillId="0" borderId="11" xfId="0" applyFont="1" applyBorder="1"/>
    <xf numFmtId="0" fontId="2" fillId="0" borderId="12" xfId="0" applyFont="1" applyBorder="1" applyAlignment="1">
      <alignment horizontal="left"/>
    </xf>
    <xf numFmtId="165" fontId="2" fillId="0" borderId="6" xfId="1" applyFont="1" applyBorder="1" applyAlignment="1" applyProtection="1"/>
    <xf numFmtId="0" fontId="2" fillId="0" borderId="14" xfId="0" applyFont="1" applyBorder="1" applyAlignment="1">
      <alignment horizontal="left"/>
    </xf>
    <xf numFmtId="0" fontId="13" fillId="0" borderId="11" xfId="0" applyFont="1" applyBorder="1"/>
    <xf numFmtId="165" fontId="2" fillId="0" borderId="0" xfId="1" applyFont="1" applyFill="1" applyBorder="1" applyAlignment="1" applyProtection="1">
      <alignment horizontal="left"/>
    </xf>
    <xf numFmtId="165" fontId="2" fillId="0" borderId="0" xfId="1" applyFont="1" applyBorder="1" applyAlignment="1" applyProtection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17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0" fillId="2" borderId="0" xfId="0" applyFill="1"/>
    <xf numFmtId="0" fontId="0" fillId="2" borderId="10" xfId="0" applyFill="1" applyBorder="1"/>
    <xf numFmtId="0" fontId="0" fillId="2" borderId="6" xfId="0" applyFill="1" applyBorder="1"/>
    <xf numFmtId="0" fontId="8" fillId="2" borderId="0" xfId="0" applyFont="1" applyFill="1"/>
    <xf numFmtId="0" fontId="0" fillId="2" borderId="0" xfId="0" applyFill="1" applyAlignment="1">
      <alignment horizontal="right"/>
    </xf>
    <xf numFmtId="0" fontId="8" fillId="2" borderId="0" xfId="0" quotePrefix="1" applyFont="1" applyFill="1"/>
    <xf numFmtId="0" fontId="14" fillId="2" borderId="0" xfId="0" applyFont="1" applyFill="1"/>
    <xf numFmtId="0" fontId="13" fillId="2" borderId="13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2" fillId="0" borderId="38" xfId="0" applyFont="1" applyBorder="1" applyAlignment="1">
      <alignment horizontal="left"/>
    </xf>
    <xf numFmtId="0" fontId="2" fillId="0" borderId="39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165" fontId="27" fillId="0" borderId="0" xfId="1" applyFont="1" applyBorder="1" applyAlignment="1" applyProtection="1">
      <alignment horizontal="left"/>
    </xf>
    <xf numFmtId="165" fontId="26" fillId="0" borderId="0" xfId="1" applyFont="1" applyBorder="1" applyAlignment="1" applyProtection="1">
      <alignment horizontal="left"/>
    </xf>
    <xf numFmtId="0" fontId="23" fillId="0" borderId="38" xfId="0" quotePrefix="1" applyFont="1" applyBorder="1" applyAlignment="1">
      <alignment horizontal="left"/>
    </xf>
    <xf numFmtId="0" fontId="23" fillId="0" borderId="38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4" fillId="0" borderId="15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2" fillId="0" borderId="7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14" fillId="0" borderId="17" xfId="0" applyFont="1" applyBorder="1" applyAlignment="1">
      <alignment horizontal="left"/>
    </xf>
    <xf numFmtId="14" fontId="2" fillId="0" borderId="7" xfId="0" quotePrefix="1" applyNumberFormat="1" applyFont="1" applyBorder="1" applyAlignment="1" applyProtection="1">
      <alignment horizontal="left" vertical="top"/>
      <protection locked="0"/>
    </xf>
    <xf numFmtId="14" fontId="2" fillId="0" borderId="7" xfId="0" applyNumberFormat="1" applyFont="1" applyBorder="1" applyAlignment="1" applyProtection="1">
      <alignment horizontal="left" vertical="top"/>
      <protection locked="0"/>
    </xf>
    <xf numFmtId="14" fontId="2" fillId="0" borderId="18" xfId="0" applyNumberFormat="1" applyFont="1" applyBorder="1" applyAlignment="1" applyProtection="1">
      <alignment horizontal="left" vertical="top"/>
      <protection locked="0"/>
    </xf>
    <xf numFmtId="0" fontId="14" fillId="0" borderId="19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2" fillId="0" borderId="8" xfId="0" applyFont="1" applyBorder="1" applyAlignment="1" applyProtection="1">
      <alignment horizontal="left" vertical="top"/>
      <protection locked="0"/>
    </xf>
    <xf numFmtId="0" fontId="14" fillId="0" borderId="20" xfId="0" applyFont="1" applyBorder="1" applyAlignment="1">
      <alignment horizontal="left"/>
    </xf>
    <xf numFmtId="0" fontId="2" fillId="0" borderId="21" xfId="0" applyFont="1" applyBorder="1" applyAlignment="1" applyProtection="1">
      <alignment horizontal="left" vertical="top"/>
      <protection locked="0"/>
    </xf>
    <xf numFmtId="0" fontId="14" fillId="0" borderId="22" xfId="0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2" fillId="0" borderId="11" xfId="0" applyFont="1" applyBorder="1" applyAlignment="1" applyProtection="1">
      <alignment horizontal="center"/>
      <protection locked="0"/>
    </xf>
    <xf numFmtId="0" fontId="14" fillId="0" borderId="11" xfId="0" applyFont="1" applyBorder="1" applyAlignment="1">
      <alignment horizontal="center"/>
    </xf>
    <xf numFmtId="20" fontId="2" fillId="0" borderId="11" xfId="0" applyNumberFormat="1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14" fillId="0" borderId="23" xfId="0" applyFont="1" applyBorder="1" applyAlignment="1">
      <alignment horizontal="left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24" xfId="0" applyFont="1" applyBorder="1" applyAlignment="1" applyProtection="1">
      <alignment horizontal="left" vertical="top"/>
      <protection locked="0"/>
    </xf>
    <xf numFmtId="0" fontId="28" fillId="4" borderId="25" xfId="0" applyFont="1" applyFill="1" applyBorder="1" applyAlignment="1">
      <alignment horizontal="center"/>
    </xf>
    <xf numFmtId="0" fontId="28" fillId="4" borderId="26" xfId="0" applyFont="1" applyFill="1" applyBorder="1" applyAlignment="1">
      <alignment horizontal="center"/>
    </xf>
    <xf numFmtId="0" fontId="28" fillId="4" borderId="27" xfId="0" applyFont="1" applyFill="1" applyBorder="1" applyAlignment="1">
      <alignment horizontal="center"/>
    </xf>
    <xf numFmtId="165" fontId="2" fillId="0" borderId="0" xfId="1" applyFont="1" applyFill="1" applyBorder="1" applyAlignment="1" applyProtection="1">
      <alignment horizontal="left"/>
    </xf>
    <xf numFmtId="0" fontId="14" fillId="0" borderId="1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5" fillId="4" borderId="28" xfId="0" applyFont="1" applyFill="1" applyBorder="1" applyAlignment="1" applyProtection="1">
      <alignment horizontal="center"/>
      <protection locked="0"/>
    </xf>
    <xf numFmtId="0" fontId="15" fillId="4" borderId="29" xfId="0" applyFont="1" applyFill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left"/>
    </xf>
    <xf numFmtId="0" fontId="2" fillId="0" borderId="0" xfId="0" applyFont="1" applyAlignment="1">
      <alignment horizontal="left"/>
    </xf>
    <xf numFmtId="165" fontId="2" fillId="0" borderId="0" xfId="1" applyFont="1" applyBorder="1" applyAlignment="1" applyProtection="1">
      <alignment horizontal="left"/>
    </xf>
    <xf numFmtId="0" fontId="15" fillId="4" borderId="20" xfId="0" applyFont="1" applyFill="1" applyBorder="1" applyAlignment="1" applyProtection="1">
      <alignment horizontal="center"/>
      <protection locked="0"/>
    </xf>
    <xf numFmtId="0" fontId="15" fillId="4" borderId="34" xfId="0" applyFont="1" applyFill="1" applyBorder="1" applyAlignment="1" applyProtection="1">
      <alignment horizontal="center"/>
      <protection locked="0"/>
    </xf>
    <xf numFmtId="0" fontId="2" fillId="0" borderId="3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65" fontId="2" fillId="0" borderId="2" xfId="1" applyFont="1" applyBorder="1" applyAlignment="1" applyProtection="1">
      <alignment horizontal="left"/>
    </xf>
    <xf numFmtId="0" fontId="2" fillId="0" borderId="0" xfId="0" applyFont="1" applyAlignment="1">
      <alignment horizontal="center"/>
    </xf>
    <xf numFmtId="0" fontId="14" fillId="0" borderId="30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5" fillId="4" borderId="19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>
      <alignment horizontal="left"/>
    </xf>
    <xf numFmtId="165" fontId="2" fillId="2" borderId="0" xfId="1" applyFont="1" applyFill="1" applyBorder="1" applyAlignment="1" applyProtection="1">
      <alignment horizontal="left"/>
    </xf>
    <xf numFmtId="0" fontId="14" fillId="0" borderId="35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14" fillId="2" borderId="35" xfId="0" applyFont="1" applyFill="1" applyBorder="1" applyAlignment="1">
      <alignment horizontal="center"/>
    </xf>
    <xf numFmtId="0" fontId="14" fillId="2" borderId="31" xfId="0" applyFont="1" applyFill="1" applyBorder="1" applyAlignment="1">
      <alignment horizontal="center"/>
    </xf>
    <xf numFmtId="0" fontId="14" fillId="2" borderId="36" xfId="0" applyFont="1" applyFill="1" applyBorder="1" applyAlignment="1">
      <alignment horizontal="center"/>
    </xf>
    <xf numFmtId="44" fontId="11" fillId="0" borderId="0" xfId="1" applyNumberFormat="1" applyFont="1" applyFill="1" applyBorder="1" applyAlignment="1" applyProtection="1">
      <alignment horizontal="left"/>
    </xf>
    <xf numFmtId="0" fontId="11" fillId="0" borderId="0" xfId="1" applyNumberFormat="1" applyFont="1" applyFill="1" applyBorder="1" applyAlignment="1" applyProtection="1">
      <alignment horizontal="left"/>
    </xf>
    <xf numFmtId="165" fontId="2" fillId="0" borderId="6" xfId="1" applyFont="1" applyBorder="1" applyAlignment="1" applyProtection="1">
      <alignment horizontal="left"/>
    </xf>
    <xf numFmtId="165" fontId="11" fillId="0" borderId="0" xfId="1" applyFont="1" applyFill="1" applyBorder="1" applyAlignment="1" applyProtection="1">
      <alignment horizontal="left"/>
    </xf>
    <xf numFmtId="165" fontId="5" fillId="0" borderId="0" xfId="1" applyFont="1" applyFill="1" applyBorder="1" applyAlignment="1" applyProtection="1">
      <alignment horizontal="left"/>
    </xf>
    <xf numFmtId="0" fontId="11" fillId="0" borderId="0" xfId="0" quotePrefix="1" applyFont="1" applyAlignment="1">
      <alignment horizontal="center"/>
    </xf>
    <xf numFmtId="165" fontId="2" fillId="0" borderId="14" xfId="1" applyFont="1" applyBorder="1" applyAlignment="1" applyProtection="1">
      <alignment horizontal="left"/>
    </xf>
    <xf numFmtId="165" fontId="6" fillId="0" borderId="0" xfId="1" applyFont="1" applyFill="1" applyBorder="1" applyAlignment="1" applyProtection="1">
      <alignment horizontal="left"/>
    </xf>
    <xf numFmtId="0" fontId="9" fillId="0" borderId="0" xfId="0" applyFont="1" applyAlignment="1">
      <alignment horizontal="left" vertical="top" wrapText="1"/>
    </xf>
    <xf numFmtId="166" fontId="24" fillId="0" borderId="38" xfId="0" applyNumberFormat="1" applyFont="1" applyBorder="1" applyAlignment="1">
      <alignment horizontal="center"/>
    </xf>
    <xf numFmtId="0" fontId="14" fillId="0" borderId="10" xfId="0" applyFont="1" applyBorder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13" fillId="0" borderId="6" xfId="0" applyFont="1" applyBorder="1" applyAlignment="1" applyProtection="1">
      <alignment horizontal="left" vertical="top" wrapText="1"/>
      <protection locked="0"/>
    </xf>
    <xf numFmtId="0" fontId="13" fillId="0" borderId="10" xfId="0" applyFont="1" applyBorder="1" applyAlignment="1" applyProtection="1">
      <alignment horizontal="left" vertical="top" wrapText="1"/>
      <protection locked="0"/>
    </xf>
    <xf numFmtId="0" fontId="13" fillId="0" borderId="37" xfId="0" applyFont="1" applyBorder="1" applyAlignment="1" applyProtection="1">
      <alignment horizontal="left" vertical="top" wrapText="1"/>
      <protection locked="0"/>
    </xf>
    <xf numFmtId="0" fontId="13" fillId="0" borderId="38" xfId="0" applyFont="1" applyBorder="1" applyAlignment="1" applyProtection="1">
      <alignment horizontal="left" vertical="top" wrapText="1"/>
      <protection locked="0"/>
    </xf>
    <xf numFmtId="0" fontId="13" fillId="0" borderId="39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>
      <alignment horizontal="left"/>
    </xf>
    <xf numFmtId="0" fontId="15" fillId="4" borderId="41" xfId="0" applyFont="1" applyFill="1" applyBorder="1" applyAlignment="1" applyProtection="1">
      <alignment horizontal="center"/>
      <protection locked="0"/>
    </xf>
    <xf numFmtId="0" fontId="15" fillId="4" borderId="42" xfId="0" applyFont="1" applyFill="1" applyBorder="1" applyAlignment="1" applyProtection="1">
      <alignment horizontal="center"/>
      <protection locked="0"/>
    </xf>
    <xf numFmtId="0" fontId="2" fillId="0" borderId="50" xfId="0" applyFont="1" applyBorder="1" applyAlignment="1">
      <alignment horizontal="left"/>
    </xf>
    <xf numFmtId="0" fontId="2" fillId="0" borderId="38" xfId="0" applyFont="1" applyBorder="1" applyAlignment="1">
      <alignment horizontal="left"/>
    </xf>
    <xf numFmtId="165" fontId="2" fillId="0" borderId="38" xfId="1" applyFont="1" applyBorder="1" applyAlignment="1" applyProtection="1">
      <alignment horizontal="left"/>
    </xf>
    <xf numFmtId="166" fontId="23" fillId="0" borderId="50" xfId="0" applyNumberFormat="1" applyFont="1" applyBorder="1" applyAlignment="1">
      <alignment horizontal="center" vertical="top"/>
    </xf>
    <xf numFmtId="166" fontId="23" fillId="0" borderId="38" xfId="0" applyNumberFormat="1" applyFont="1" applyBorder="1" applyAlignment="1">
      <alignment horizontal="center" vertical="top"/>
    </xf>
    <xf numFmtId="166" fontId="23" fillId="0" borderId="38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8" fillId="3" borderId="0" xfId="0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2" fillId="0" borderId="8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14" fontId="2" fillId="0" borderId="7" xfId="0" applyNumberFormat="1" applyFont="1" applyBorder="1" applyAlignment="1">
      <alignment horizontal="left" vertical="top"/>
    </xf>
    <xf numFmtId="14" fontId="2" fillId="0" borderId="18" xfId="0" applyNumberFormat="1" applyFont="1" applyBorder="1" applyAlignment="1">
      <alignment horizontal="left" vertical="top"/>
    </xf>
    <xf numFmtId="166" fontId="0" fillId="2" borderId="0" xfId="0" applyNumberFormat="1" applyFill="1" applyAlignment="1">
      <alignment horizontal="right"/>
    </xf>
    <xf numFmtId="0" fontId="8" fillId="2" borderId="46" xfId="0" applyFont="1" applyFill="1" applyBorder="1" applyAlignment="1" applyProtection="1">
      <alignment horizontal="left" vertical="top"/>
      <protection locked="0"/>
    </xf>
    <xf numFmtId="0" fontId="8" fillId="2" borderId="47" xfId="0" applyFont="1" applyFill="1" applyBorder="1" applyAlignment="1" applyProtection="1">
      <alignment horizontal="left" vertical="top"/>
      <protection locked="0"/>
    </xf>
    <xf numFmtId="0" fontId="8" fillId="2" borderId="17" xfId="0" applyFont="1" applyFill="1" applyBorder="1" applyAlignment="1" applyProtection="1">
      <alignment horizontal="left" vertical="top"/>
      <protection locked="0"/>
    </xf>
    <xf numFmtId="0" fontId="8" fillId="2" borderId="48" xfId="0" applyFont="1" applyFill="1" applyBorder="1" applyAlignment="1" applyProtection="1">
      <alignment horizontal="left" vertical="top"/>
      <protection locked="0"/>
    </xf>
    <xf numFmtId="0" fontId="8" fillId="2" borderId="4" xfId="0" applyFont="1" applyFill="1" applyBorder="1" applyAlignment="1" applyProtection="1">
      <alignment horizontal="left" vertical="top"/>
      <protection locked="0"/>
    </xf>
    <xf numFmtId="0" fontId="8" fillId="2" borderId="16" xfId="0" applyFont="1" applyFill="1" applyBorder="1" applyAlignment="1" applyProtection="1">
      <alignment horizontal="left" vertical="top"/>
      <protection locked="0"/>
    </xf>
    <xf numFmtId="0" fontId="8" fillId="2" borderId="49" xfId="0" applyFont="1" applyFill="1" applyBorder="1" applyAlignment="1" applyProtection="1">
      <alignment horizontal="left" vertical="top"/>
      <protection locked="0"/>
    </xf>
    <xf numFmtId="0" fontId="8" fillId="2" borderId="28" xfId="0" applyFont="1" applyFill="1" applyBorder="1" applyAlignment="1" applyProtection="1">
      <alignment horizontal="left" vertical="top"/>
      <protection locked="0"/>
    </xf>
    <xf numFmtId="0" fontId="8" fillId="2" borderId="29" xfId="0" applyFont="1" applyFill="1" applyBorder="1" applyAlignment="1" applyProtection="1">
      <alignment horizontal="left" vertical="top"/>
      <protection locked="0"/>
    </xf>
    <xf numFmtId="0" fontId="8" fillId="2" borderId="20" xfId="0" applyFont="1" applyFill="1" applyBorder="1" applyAlignment="1" applyProtection="1">
      <alignment horizontal="left" vertical="top"/>
      <protection locked="0"/>
    </xf>
    <xf numFmtId="0" fontId="8" fillId="2" borderId="13" xfId="0" applyFont="1" applyFill="1" applyBorder="1" applyAlignment="1" applyProtection="1">
      <alignment horizontal="left" vertical="top"/>
      <protection locked="0"/>
    </xf>
    <xf numFmtId="0" fontId="8" fillId="2" borderId="0" xfId="0" applyFont="1" applyFill="1" applyAlignment="1" applyProtection="1">
      <alignment horizontal="left" vertical="top"/>
      <protection locked="0"/>
    </xf>
    <xf numFmtId="0" fontId="8" fillId="2" borderId="34" xfId="0" applyFont="1" applyFill="1" applyBorder="1" applyAlignment="1" applyProtection="1">
      <alignment horizontal="left" vertical="top"/>
      <protection locked="0"/>
    </xf>
    <xf numFmtId="0" fontId="8" fillId="2" borderId="40" xfId="0" applyFont="1" applyFill="1" applyBorder="1" applyAlignment="1" applyProtection="1">
      <alignment horizontal="left" vertical="top"/>
      <protection locked="0"/>
    </xf>
    <xf numFmtId="0" fontId="8" fillId="2" borderId="33" xfId="0" applyFont="1" applyFill="1" applyBorder="1" applyAlignment="1" applyProtection="1">
      <alignment horizontal="left" vertical="top"/>
      <protection locked="0"/>
    </xf>
    <xf numFmtId="0" fontId="8" fillId="2" borderId="2" xfId="0" applyFont="1" applyFill="1" applyBorder="1" applyAlignment="1" applyProtection="1">
      <alignment horizontal="left" vertical="top"/>
      <protection locked="0"/>
    </xf>
    <xf numFmtId="0" fontId="8" fillId="2" borderId="44" xfId="0" applyFont="1" applyFill="1" applyBorder="1" applyAlignment="1" applyProtection="1">
      <alignment horizontal="left" vertical="top"/>
      <protection locked="0"/>
    </xf>
    <xf numFmtId="0" fontId="8" fillId="2" borderId="45" xfId="0" applyFont="1" applyFill="1" applyBorder="1" applyAlignment="1" applyProtection="1">
      <alignment horizontal="left" vertical="top"/>
      <protection locked="0"/>
    </xf>
    <xf numFmtId="0" fontId="8" fillId="2" borderId="41" xfId="0" applyFont="1" applyFill="1" applyBorder="1" applyAlignment="1" applyProtection="1">
      <alignment horizontal="left" vertical="top"/>
      <protection locked="0"/>
    </xf>
    <xf numFmtId="0" fontId="8" fillId="2" borderId="42" xfId="0" applyFont="1" applyFill="1" applyBorder="1" applyAlignment="1" applyProtection="1">
      <alignment horizontal="left" vertical="top"/>
      <protection locked="0"/>
    </xf>
    <xf numFmtId="0" fontId="8" fillId="2" borderId="43" xfId="0" applyFont="1" applyFill="1" applyBorder="1" applyAlignment="1" applyProtection="1">
      <alignment horizontal="left" vertical="top"/>
      <protection locked="0"/>
    </xf>
    <xf numFmtId="20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0" fontId="14" fillId="2" borderId="10" xfId="0" applyFont="1" applyFill="1" applyBorder="1" applyAlignment="1">
      <alignment horizontal="left"/>
    </xf>
    <xf numFmtId="0" fontId="14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166" fontId="0" fillId="2" borderId="2" xfId="0" applyNumberFormat="1" applyFill="1" applyBorder="1" applyAlignment="1">
      <alignment horizontal="right"/>
    </xf>
    <xf numFmtId="166" fontId="14" fillId="2" borderId="0" xfId="0" applyNumberFormat="1" applyFont="1" applyFill="1" applyAlignment="1">
      <alignment horizontal="right"/>
    </xf>
    <xf numFmtId="0" fontId="0" fillId="2" borderId="2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2" fillId="0" borderId="11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57151</xdr:rowOff>
    </xdr:from>
    <xdr:to>
      <xdr:col>6</xdr:col>
      <xdr:colOff>142875</xdr:colOff>
      <xdr:row>1</xdr:row>
      <xdr:rowOff>245194</xdr:rowOff>
    </xdr:to>
    <xdr:pic>
      <xdr:nvPicPr>
        <xdr:cNvPr id="17651" name="Picture 2">
          <a:extLst>
            <a:ext uri="{FF2B5EF4-FFF2-40B4-BE49-F238E27FC236}">
              <a16:creationId xmlns:a16="http://schemas.microsoft.com/office/drawing/2014/main" id="{71A044E9-B97F-41C1-8C4F-6311FDDF9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1"/>
          <a:ext cx="1209675" cy="349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8</xdr:col>
      <xdr:colOff>85725</xdr:colOff>
      <xdr:row>2</xdr:row>
      <xdr:rowOff>76200</xdr:rowOff>
    </xdr:to>
    <xdr:pic>
      <xdr:nvPicPr>
        <xdr:cNvPr id="21509" name="Picture 2">
          <a:extLst>
            <a:ext uri="{FF2B5EF4-FFF2-40B4-BE49-F238E27FC236}">
              <a16:creationId xmlns:a16="http://schemas.microsoft.com/office/drawing/2014/main" id="{A7EB9B8B-E8CD-4976-B3AE-E60E8894F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15144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8</xdr:col>
      <xdr:colOff>85725</xdr:colOff>
      <xdr:row>2</xdr:row>
      <xdr:rowOff>76200</xdr:rowOff>
    </xdr:to>
    <xdr:pic>
      <xdr:nvPicPr>
        <xdr:cNvPr id="22533" name="Picture 2">
          <a:extLst>
            <a:ext uri="{FF2B5EF4-FFF2-40B4-BE49-F238E27FC236}">
              <a16:creationId xmlns:a16="http://schemas.microsoft.com/office/drawing/2014/main" id="{57951771-6704-4D7F-8DBB-473FA4EAD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15144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8</xdr:col>
      <xdr:colOff>85725</xdr:colOff>
      <xdr:row>2</xdr:row>
      <xdr:rowOff>76200</xdr:rowOff>
    </xdr:to>
    <xdr:pic>
      <xdr:nvPicPr>
        <xdr:cNvPr id="23557" name="Picture 2">
          <a:extLst>
            <a:ext uri="{FF2B5EF4-FFF2-40B4-BE49-F238E27FC236}">
              <a16:creationId xmlns:a16="http://schemas.microsoft.com/office/drawing/2014/main" id="{2BDE444A-ECD9-4A23-96A7-2FDCA1678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15144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9</xdr:col>
      <xdr:colOff>0</xdr:colOff>
      <xdr:row>2</xdr:row>
      <xdr:rowOff>76200</xdr:rowOff>
    </xdr:to>
    <xdr:pic>
      <xdr:nvPicPr>
        <xdr:cNvPr id="13381" name="Picture 2">
          <a:extLst>
            <a:ext uri="{FF2B5EF4-FFF2-40B4-BE49-F238E27FC236}">
              <a16:creationId xmlns:a16="http://schemas.microsoft.com/office/drawing/2014/main" id="{876B9C1A-D441-49C6-B3E6-E4387C25D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6287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81"/>
  <sheetViews>
    <sheetView showGridLines="0" zoomScale="97" zoomScaleNormal="97" workbookViewId="0">
      <selection activeCell="A7" sqref="A7:AM7"/>
    </sheetView>
  </sheetViews>
  <sheetFormatPr defaultColWidth="2.42578125" defaultRowHeight="12.75" x14ac:dyDescent="0.2"/>
  <cols>
    <col min="1" max="21" width="2.7109375" style="2" customWidth="1"/>
    <col min="22" max="22" width="3.42578125" style="2" customWidth="1"/>
    <col min="23" max="40" width="2.7109375" style="2" customWidth="1"/>
    <col min="41" max="46" width="2.42578125" style="2"/>
    <col min="47" max="47" width="7.42578125" style="2" bestFit="1" customWidth="1"/>
    <col min="48" max="16384" width="2.42578125" style="2"/>
  </cols>
  <sheetData>
    <row r="1" spans="1:66" ht="12.75" customHeight="1" x14ac:dyDescent="0.25">
      <c r="I1" s="3"/>
    </row>
    <row r="2" spans="1:66" ht="20.25" x14ac:dyDescent="0.3">
      <c r="N2" s="59" t="s">
        <v>126</v>
      </c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N2" s="4"/>
      <c r="BG2" s="1"/>
      <c r="BH2" s="5"/>
      <c r="BI2" s="5"/>
      <c r="BJ2" s="5"/>
    </row>
    <row r="3" spans="1:66" ht="16.5" thickBot="1" x14ac:dyDescent="0.3"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N3" s="4"/>
      <c r="BG3" s="1"/>
      <c r="BH3" s="5"/>
      <c r="BI3" s="5"/>
      <c r="BJ3" s="5"/>
    </row>
    <row r="4" spans="1:66" ht="12.95" customHeight="1" x14ac:dyDescent="0.2">
      <c r="A4" s="60" t="s">
        <v>0</v>
      </c>
      <c r="B4" s="61"/>
      <c r="C4" s="61"/>
      <c r="D4" s="61"/>
      <c r="E4" s="61"/>
      <c r="F4" s="61"/>
      <c r="G4" s="61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3"/>
      <c r="W4" s="64" t="s">
        <v>1</v>
      </c>
      <c r="X4" s="61"/>
      <c r="Y4" s="61"/>
      <c r="Z4" s="61"/>
      <c r="AA4" s="61"/>
      <c r="AB4" s="61"/>
      <c r="AC4" s="61"/>
      <c r="AD4" s="61"/>
      <c r="AE4" s="65"/>
      <c r="AF4" s="66"/>
      <c r="AG4" s="66"/>
      <c r="AH4" s="66"/>
      <c r="AI4" s="66"/>
      <c r="AJ4" s="66"/>
      <c r="AK4" s="66"/>
      <c r="AL4" s="66"/>
      <c r="AM4" s="67"/>
      <c r="AN4" s="19"/>
      <c r="AO4" s="8"/>
      <c r="AP4" s="8"/>
      <c r="BH4" s="34"/>
      <c r="BI4" s="34"/>
      <c r="BJ4" s="34"/>
    </row>
    <row r="5" spans="1:66" x14ac:dyDescent="0.2">
      <c r="A5" s="68" t="s">
        <v>2</v>
      </c>
      <c r="B5" s="69"/>
      <c r="C5" s="69"/>
      <c r="D5" s="69"/>
      <c r="E5" s="69"/>
      <c r="F5" s="69"/>
      <c r="G5" s="69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1" t="s">
        <v>3</v>
      </c>
      <c r="X5" s="69"/>
      <c r="Y5" s="69"/>
      <c r="Z5" s="69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2"/>
      <c r="AN5" s="19"/>
      <c r="AO5" s="8"/>
      <c r="AP5" s="8"/>
      <c r="BH5" s="34"/>
      <c r="BI5" s="34"/>
      <c r="BJ5" s="34"/>
    </row>
    <row r="6" spans="1:66" ht="13.5" customHeight="1" thickBot="1" x14ac:dyDescent="0.25">
      <c r="A6" s="73" t="s">
        <v>4</v>
      </c>
      <c r="B6" s="74"/>
      <c r="C6" s="74"/>
      <c r="D6" s="74"/>
      <c r="E6" s="74"/>
      <c r="F6" s="75"/>
      <c r="G6" s="75"/>
      <c r="H6" s="75"/>
      <c r="I6" s="75"/>
      <c r="J6" s="76" t="s">
        <v>5</v>
      </c>
      <c r="K6" s="76"/>
      <c r="L6" s="76"/>
      <c r="M6" s="76"/>
      <c r="N6" s="76"/>
      <c r="O6" s="76"/>
      <c r="P6" s="77" t="s">
        <v>6</v>
      </c>
      <c r="Q6" s="78"/>
      <c r="R6" s="78"/>
      <c r="S6" s="78"/>
      <c r="T6" s="78"/>
      <c r="U6" s="78"/>
      <c r="V6" s="78"/>
      <c r="W6" s="79" t="s">
        <v>7</v>
      </c>
      <c r="X6" s="74"/>
      <c r="Y6" s="74"/>
      <c r="Z6" s="74"/>
      <c r="AA6" s="74"/>
      <c r="AB6" s="74"/>
      <c r="AC6" s="74"/>
      <c r="AD6" s="80"/>
      <c r="AE6" s="80"/>
      <c r="AF6" s="80"/>
      <c r="AG6" s="80"/>
      <c r="AH6" s="80"/>
      <c r="AI6" s="80"/>
      <c r="AJ6" s="80"/>
      <c r="AK6" s="80"/>
      <c r="AL6" s="80"/>
      <c r="AM6" s="81"/>
      <c r="AN6" s="19"/>
      <c r="AO6" s="8"/>
      <c r="AP6" s="8"/>
      <c r="BH6" s="34"/>
      <c r="BI6" s="34"/>
      <c r="BJ6" s="34"/>
    </row>
    <row r="7" spans="1:66" ht="13.5" thickBot="1" x14ac:dyDescent="0.25">
      <c r="A7" s="82" t="s">
        <v>8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4"/>
      <c r="BG7" s="85"/>
      <c r="BH7" s="85"/>
      <c r="BI7" s="85"/>
      <c r="BJ7" s="85"/>
    </row>
    <row r="8" spans="1:66" x14ac:dyDescent="0.2">
      <c r="A8" s="86" t="s">
        <v>9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8"/>
      <c r="U8" s="89" t="s">
        <v>10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90"/>
    </row>
    <row r="9" spans="1:66" x14ac:dyDescent="0.2">
      <c r="A9" s="91"/>
      <c r="B9" s="92"/>
      <c r="C9" s="93" t="s">
        <v>11</v>
      </c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5">
        <f>SUM(A9*48)</f>
        <v>0</v>
      </c>
      <c r="Q9" s="95"/>
      <c r="R9" s="95"/>
      <c r="S9" s="95"/>
      <c r="T9" s="9"/>
      <c r="U9" s="92"/>
      <c r="V9" s="92"/>
      <c r="W9" s="94" t="s">
        <v>12</v>
      </c>
      <c r="X9" s="94"/>
      <c r="Y9" s="94"/>
      <c r="Z9" s="94"/>
      <c r="AA9" s="94"/>
      <c r="AB9" s="94"/>
      <c r="AC9" s="94"/>
      <c r="AD9" s="94"/>
      <c r="AE9" s="94"/>
      <c r="AI9" s="95">
        <f>SUM(U9*20.5)</f>
        <v>0</v>
      </c>
      <c r="AJ9" s="95"/>
      <c r="AK9" s="95"/>
      <c r="AL9" s="95"/>
      <c r="AM9" s="30"/>
    </row>
    <row r="10" spans="1:66" x14ac:dyDescent="0.2">
      <c r="A10" s="91"/>
      <c r="B10" s="92"/>
      <c r="C10" s="93" t="s">
        <v>13</v>
      </c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5">
        <f>SUM(A10*39)</f>
        <v>0</v>
      </c>
      <c r="Q10" s="95"/>
      <c r="R10" s="95"/>
      <c r="S10" s="95"/>
      <c r="T10" s="9"/>
      <c r="U10" s="96"/>
      <c r="V10" s="97"/>
      <c r="W10" s="94" t="s">
        <v>14</v>
      </c>
      <c r="X10" s="94"/>
      <c r="Y10" s="94"/>
      <c r="Z10" s="94"/>
      <c r="AA10" s="94"/>
      <c r="AB10" s="94"/>
      <c r="AC10" s="94"/>
      <c r="AD10" s="94"/>
      <c r="AE10" s="94"/>
      <c r="AI10" s="95">
        <f>SUM(U10*20.5)</f>
        <v>0</v>
      </c>
      <c r="AJ10" s="95"/>
      <c r="AK10" s="95"/>
      <c r="AL10" s="95"/>
      <c r="AM10" s="20"/>
    </row>
    <row r="11" spans="1:66" x14ac:dyDescent="0.2">
      <c r="A11" s="91"/>
      <c r="B11" s="92"/>
      <c r="C11" s="93" t="s">
        <v>15</v>
      </c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5">
        <f>SUM(A11*38)</f>
        <v>0</v>
      </c>
      <c r="Q11" s="95"/>
      <c r="R11" s="95"/>
      <c r="S11" s="95"/>
      <c r="T11" s="9"/>
      <c r="U11" s="92"/>
      <c r="V11" s="92"/>
      <c r="W11" s="94" t="s">
        <v>16</v>
      </c>
      <c r="X11" s="94"/>
      <c r="Y11" s="94"/>
      <c r="Z11" s="94"/>
      <c r="AA11" s="94"/>
      <c r="AB11" s="94"/>
      <c r="AC11" s="94"/>
      <c r="AD11" s="94"/>
      <c r="AE11" s="94"/>
      <c r="AI11" s="95">
        <f>SUM(U11*16.95)</f>
        <v>0</v>
      </c>
      <c r="AJ11" s="95"/>
      <c r="AK11" s="95"/>
      <c r="AL11" s="95"/>
      <c r="AM11" s="20"/>
      <c r="BF11" s="10"/>
    </row>
    <row r="12" spans="1:66" x14ac:dyDescent="0.2">
      <c r="A12" s="91"/>
      <c r="B12" s="92"/>
      <c r="C12" s="98" t="s">
        <v>17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100">
        <f>SUM(A12*34)</f>
        <v>0</v>
      </c>
      <c r="Q12" s="100"/>
      <c r="R12" s="100"/>
      <c r="S12" s="100"/>
      <c r="T12" s="11"/>
      <c r="U12" s="92"/>
      <c r="V12" s="92"/>
      <c r="W12" s="94" t="s">
        <v>18</v>
      </c>
      <c r="X12" s="94"/>
      <c r="Y12" s="94"/>
      <c r="Z12" s="94"/>
      <c r="AA12" s="94"/>
      <c r="AB12" s="94"/>
      <c r="AC12" s="94"/>
      <c r="AD12" s="94"/>
      <c r="AE12" s="94"/>
      <c r="AI12" s="95">
        <f>SUM(U12*2.05)</f>
        <v>0</v>
      </c>
      <c r="AJ12" s="95"/>
      <c r="AK12" s="95"/>
      <c r="AL12" s="95"/>
      <c r="AM12" s="20"/>
      <c r="BF12" s="101"/>
      <c r="BG12" s="101"/>
    </row>
    <row r="13" spans="1:66" x14ac:dyDescent="0.2">
      <c r="A13" s="102" t="s">
        <v>19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4"/>
      <c r="U13" s="92"/>
      <c r="V13" s="92"/>
      <c r="W13" s="94" t="s">
        <v>20</v>
      </c>
      <c r="X13" s="94"/>
      <c r="Y13" s="94"/>
      <c r="Z13" s="94"/>
      <c r="AA13" s="94"/>
      <c r="AB13" s="94"/>
      <c r="AC13" s="94"/>
      <c r="AD13" s="94"/>
      <c r="AE13" s="94"/>
      <c r="AI13" s="95">
        <f>SUM(U13*3.4)</f>
        <v>0</v>
      </c>
      <c r="AJ13" s="95"/>
      <c r="AK13" s="95"/>
      <c r="AL13" s="95"/>
      <c r="AM13" s="20"/>
      <c r="BH13" s="12"/>
      <c r="BI13" s="12"/>
      <c r="BJ13" s="12"/>
      <c r="BK13" s="85"/>
      <c r="BL13" s="85"/>
      <c r="BM13" s="85"/>
      <c r="BN13" s="85"/>
    </row>
    <row r="14" spans="1:66" x14ac:dyDescent="0.2">
      <c r="A14" s="91"/>
      <c r="B14" s="92"/>
      <c r="C14" s="94" t="s">
        <v>21</v>
      </c>
      <c r="D14" s="94"/>
      <c r="E14" s="94"/>
      <c r="F14" s="94"/>
      <c r="G14" s="94"/>
      <c r="H14" s="94"/>
      <c r="I14" s="94"/>
      <c r="J14" s="94"/>
      <c r="K14" s="94"/>
      <c r="L14" s="94"/>
      <c r="P14" s="95">
        <f>SUM(A14*22.75)</f>
        <v>0</v>
      </c>
      <c r="Q14" s="95"/>
      <c r="R14" s="95"/>
      <c r="S14" s="95"/>
      <c r="T14" s="9"/>
      <c r="U14" s="92"/>
      <c r="V14" s="92"/>
      <c r="W14" s="94" t="s">
        <v>22</v>
      </c>
      <c r="X14" s="94"/>
      <c r="Y14" s="94"/>
      <c r="Z14" s="94"/>
      <c r="AA14" s="94"/>
      <c r="AB14" s="94"/>
      <c r="AC14" s="94"/>
      <c r="AD14" s="94"/>
      <c r="AE14" s="94"/>
      <c r="AI14" s="95">
        <f>SUM(U14*2.25)</f>
        <v>0</v>
      </c>
      <c r="AJ14" s="95"/>
      <c r="AK14" s="95"/>
      <c r="AL14" s="95"/>
      <c r="AM14" s="20"/>
    </row>
    <row r="15" spans="1:66" x14ac:dyDescent="0.2">
      <c r="A15" s="91"/>
      <c r="B15" s="92"/>
      <c r="C15" s="94" t="s">
        <v>23</v>
      </c>
      <c r="D15" s="94"/>
      <c r="E15" s="94"/>
      <c r="F15" s="94"/>
      <c r="G15" s="94"/>
      <c r="H15" s="94"/>
      <c r="I15" s="94"/>
      <c r="J15" s="94"/>
      <c r="K15" s="94"/>
      <c r="L15" s="94"/>
      <c r="P15" s="95">
        <f>SUM(A15*13.15)</f>
        <v>0</v>
      </c>
      <c r="Q15" s="95"/>
      <c r="R15" s="95"/>
      <c r="S15" s="95"/>
      <c r="T15" s="9"/>
      <c r="U15" s="92"/>
      <c r="V15" s="92"/>
      <c r="W15" s="94" t="s">
        <v>24</v>
      </c>
      <c r="X15" s="94"/>
      <c r="Y15" s="94"/>
      <c r="Z15" s="94"/>
      <c r="AA15" s="94"/>
      <c r="AB15" s="94"/>
      <c r="AC15" s="94"/>
      <c r="AD15" s="94"/>
      <c r="AE15" s="94"/>
      <c r="AI15" s="95">
        <f>SUM(U15*3.25)</f>
        <v>0</v>
      </c>
      <c r="AJ15" s="95"/>
      <c r="AK15" s="95"/>
      <c r="AL15" s="95"/>
      <c r="AM15" s="20"/>
      <c r="BF15" s="101"/>
      <c r="BG15" s="101"/>
    </row>
    <row r="16" spans="1:66" x14ac:dyDescent="0.2">
      <c r="A16" s="91"/>
      <c r="B16" s="92"/>
      <c r="C16" s="93" t="s">
        <v>25</v>
      </c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P16" s="95">
        <f>SUM(A16*11.5)</f>
        <v>0</v>
      </c>
      <c r="Q16" s="95"/>
      <c r="R16" s="95"/>
      <c r="S16" s="95"/>
      <c r="T16" s="9"/>
      <c r="U16" s="92"/>
      <c r="V16" s="92"/>
      <c r="W16" s="94" t="s">
        <v>26</v>
      </c>
      <c r="X16" s="94"/>
      <c r="Y16" s="94"/>
      <c r="Z16" s="94"/>
      <c r="AA16" s="94"/>
      <c r="AB16" s="94"/>
      <c r="AC16" s="94"/>
      <c r="AD16" s="94"/>
      <c r="AE16" s="94"/>
      <c r="AI16" s="95">
        <f>SUM(U16*1.75)</f>
        <v>0</v>
      </c>
      <c r="AJ16" s="95"/>
      <c r="AK16" s="95"/>
      <c r="AL16" s="95"/>
      <c r="AM16" s="20"/>
      <c r="BH16" s="12"/>
      <c r="BI16" s="12"/>
      <c r="BJ16" s="12"/>
      <c r="BK16" s="85"/>
      <c r="BL16" s="85"/>
      <c r="BM16" s="85"/>
      <c r="BN16" s="85"/>
    </row>
    <row r="17" spans="1:66" x14ac:dyDescent="0.2">
      <c r="A17" s="105"/>
      <c r="B17" s="97"/>
      <c r="C17" s="93" t="s">
        <v>27</v>
      </c>
      <c r="D17" s="94"/>
      <c r="E17" s="94"/>
      <c r="F17" s="94"/>
      <c r="G17" s="94"/>
      <c r="H17" s="94"/>
      <c r="I17" s="94"/>
      <c r="J17" s="94"/>
      <c r="K17" s="94"/>
      <c r="L17" s="94"/>
      <c r="M17" s="94"/>
      <c r="P17" s="95">
        <f>SUM(A17*11.5)</f>
        <v>0</v>
      </c>
      <c r="Q17" s="95"/>
      <c r="R17" s="95"/>
      <c r="S17" s="95"/>
      <c r="T17" s="9"/>
      <c r="U17" s="92"/>
      <c r="V17" s="92"/>
      <c r="W17" s="93" t="s">
        <v>28</v>
      </c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5">
        <f>SUM(U17*2.95)</f>
        <v>0</v>
      </c>
      <c r="AJ17" s="95"/>
      <c r="AK17" s="95"/>
      <c r="AL17" s="95"/>
      <c r="AM17" s="20"/>
      <c r="BH17" s="12"/>
      <c r="BI17" s="12"/>
      <c r="BJ17" s="12"/>
      <c r="BK17" s="33"/>
      <c r="BL17" s="33"/>
      <c r="BM17" s="33"/>
      <c r="BN17" s="33"/>
    </row>
    <row r="18" spans="1:66" x14ac:dyDescent="0.2">
      <c r="A18" s="91"/>
      <c r="B18" s="92"/>
      <c r="C18" s="99" t="s">
        <v>29</v>
      </c>
      <c r="D18" s="99"/>
      <c r="E18" s="99"/>
      <c r="F18" s="99"/>
      <c r="G18" s="99"/>
      <c r="H18" s="99"/>
      <c r="I18" s="99"/>
      <c r="J18" s="99"/>
      <c r="K18" s="99"/>
      <c r="L18" s="99"/>
      <c r="M18" s="36"/>
      <c r="N18" s="36"/>
      <c r="O18" s="36"/>
      <c r="P18" s="100">
        <f>SUM(A18*8.95)</f>
        <v>0</v>
      </c>
      <c r="Q18" s="100"/>
      <c r="R18" s="100"/>
      <c r="S18" s="100"/>
      <c r="T18" s="11"/>
      <c r="U18" s="92"/>
      <c r="V18" s="92"/>
      <c r="W18" s="93" t="s">
        <v>30</v>
      </c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>
        <f>SUM(U18*2.85)</f>
        <v>0</v>
      </c>
      <c r="AJ18" s="95"/>
      <c r="AK18" s="95"/>
      <c r="AL18" s="95"/>
      <c r="AM18" s="20"/>
    </row>
    <row r="19" spans="1:66" x14ac:dyDescent="0.2">
      <c r="A19" s="102" t="s">
        <v>31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4"/>
      <c r="U19" s="92"/>
      <c r="V19" s="92"/>
      <c r="W19" s="93" t="s">
        <v>125</v>
      </c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85">
        <f>SUM(U19*2)</f>
        <v>0</v>
      </c>
      <c r="AJ19" s="85"/>
      <c r="AK19" s="85"/>
      <c r="AL19" s="85"/>
      <c r="AM19" s="20"/>
      <c r="BF19" s="101"/>
      <c r="BG19" s="101"/>
    </row>
    <row r="20" spans="1:66" x14ac:dyDescent="0.2">
      <c r="A20" s="91"/>
      <c r="B20" s="92"/>
      <c r="C20" s="93" t="s">
        <v>33</v>
      </c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P20" s="95">
        <f>SUM(A20*3.5)</f>
        <v>0</v>
      </c>
      <c r="Q20" s="95"/>
      <c r="R20" s="95"/>
      <c r="S20" s="95"/>
      <c r="T20" s="9"/>
      <c r="U20" s="92"/>
      <c r="V20" s="92"/>
      <c r="W20" s="93" t="s">
        <v>34</v>
      </c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>
        <f>SUM(U20*2.75)</f>
        <v>0</v>
      </c>
      <c r="AJ20" s="95"/>
      <c r="AK20" s="95"/>
      <c r="AL20" s="95"/>
      <c r="AM20" s="20"/>
      <c r="BH20" s="12"/>
      <c r="BI20" s="12"/>
      <c r="BJ20" s="12"/>
      <c r="BK20" s="85"/>
      <c r="BL20" s="85"/>
      <c r="BM20" s="85"/>
      <c r="BN20" s="85"/>
    </row>
    <row r="21" spans="1:66" x14ac:dyDescent="0.2">
      <c r="A21" s="91"/>
      <c r="B21" s="92"/>
      <c r="C21" s="2" t="s">
        <v>35</v>
      </c>
      <c r="P21" s="95">
        <f>SUM(A21*4.25)</f>
        <v>0</v>
      </c>
      <c r="Q21" s="95"/>
      <c r="R21" s="95"/>
      <c r="S21" s="95"/>
      <c r="T21" s="9"/>
      <c r="U21" s="92"/>
      <c r="V21" s="92"/>
      <c r="W21" s="93" t="s">
        <v>36</v>
      </c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5">
        <f>SUM(U21*22.75)</f>
        <v>0</v>
      </c>
      <c r="AJ21" s="95"/>
      <c r="AK21" s="95"/>
      <c r="AL21" s="95"/>
      <c r="AM21" s="20"/>
      <c r="BF21" s="13"/>
    </row>
    <row r="22" spans="1:66" x14ac:dyDescent="0.2">
      <c r="A22" s="91"/>
      <c r="B22" s="92"/>
      <c r="C22" s="94" t="s">
        <v>37</v>
      </c>
      <c r="D22" s="94"/>
      <c r="E22" s="94"/>
      <c r="F22" s="94"/>
      <c r="G22" s="94"/>
      <c r="H22" s="94"/>
      <c r="I22" s="94"/>
      <c r="J22" s="94"/>
      <c r="K22" s="94"/>
      <c r="L22" s="94"/>
      <c r="P22" s="85">
        <f>SUM(A22*2.25)</f>
        <v>0</v>
      </c>
      <c r="Q22" s="85"/>
      <c r="R22" s="85"/>
      <c r="S22" s="85"/>
      <c r="T22" s="9"/>
      <c r="U22" s="92"/>
      <c r="V22" s="92"/>
      <c r="W22" s="93" t="s">
        <v>38</v>
      </c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>
        <f>SUM(U22*25.95)</f>
        <v>0</v>
      </c>
      <c r="AJ22" s="95"/>
      <c r="AK22" s="95"/>
      <c r="AL22" s="95"/>
      <c r="AM22" s="20"/>
      <c r="BF22" s="101"/>
      <c r="BG22" s="101"/>
      <c r="BK22" s="85"/>
      <c r="BL22" s="85"/>
      <c r="BM22" s="85"/>
      <c r="BN22" s="85"/>
    </row>
    <row r="23" spans="1:66" x14ac:dyDescent="0.2">
      <c r="A23" s="91"/>
      <c r="B23" s="92"/>
      <c r="C23" s="94" t="s">
        <v>39</v>
      </c>
      <c r="D23" s="94"/>
      <c r="E23" s="94"/>
      <c r="F23" s="94"/>
      <c r="G23" s="94"/>
      <c r="H23" s="94"/>
      <c r="I23" s="94"/>
      <c r="J23" s="94"/>
      <c r="K23" s="94"/>
      <c r="L23" s="94"/>
      <c r="P23" s="95">
        <f>SUM(A23*2.9)</f>
        <v>0</v>
      </c>
      <c r="Q23" s="95"/>
      <c r="R23" s="95"/>
      <c r="S23" s="95"/>
      <c r="U23" s="89" t="s">
        <v>53</v>
      </c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90"/>
      <c r="BF23" s="101"/>
      <c r="BG23" s="101"/>
      <c r="BK23" s="85"/>
      <c r="BL23" s="85"/>
      <c r="BM23" s="85"/>
      <c r="BN23" s="85"/>
    </row>
    <row r="24" spans="1:66" x14ac:dyDescent="0.2">
      <c r="A24" s="91"/>
      <c r="B24" s="92"/>
      <c r="C24" s="93" t="s">
        <v>40</v>
      </c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5">
        <f>SUM(A24*3.85)</f>
        <v>0</v>
      </c>
      <c r="Q24" s="95"/>
      <c r="R24" s="95"/>
      <c r="S24" s="95"/>
      <c r="U24" s="92"/>
      <c r="V24" s="92"/>
      <c r="W24" s="93" t="s">
        <v>55</v>
      </c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>
        <f>SUM(U24*23.25)</f>
        <v>0</v>
      </c>
      <c r="AJ24" s="95"/>
      <c r="AK24" s="95"/>
      <c r="AL24" s="95"/>
      <c r="AM24" s="20"/>
      <c r="BF24" s="101"/>
      <c r="BG24" s="101"/>
      <c r="BK24" s="85"/>
      <c r="BL24" s="85"/>
      <c r="BM24" s="85"/>
      <c r="BN24" s="85"/>
    </row>
    <row r="25" spans="1:66" x14ac:dyDescent="0.2">
      <c r="A25" s="91"/>
      <c r="B25" s="92"/>
      <c r="C25" s="94" t="s">
        <v>41</v>
      </c>
      <c r="D25" s="94"/>
      <c r="E25" s="94"/>
      <c r="F25" s="94"/>
      <c r="G25" s="94"/>
      <c r="H25" s="94"/>
      <c r="I25" s="94"/>
      <c r="J25" s="94"/>
      <c r="K25" s="94"/>
      <c r="L25" s="94"/>
      <c r="P25" s="95">
        <f>SUM(A25*2.5)</f>
        <v>0</v>
      </c>
      <c r="Q25" s="95"/>
      <c r="R25" s="95"/>
      <c r="S25" s="95"/>
      <c r="U25" s="92"/>
      <c r="V25" s="92"/>
      <c r="W25" s="93" t="s">
        <v>57</v>
      </c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>
        <f>SUM(U25*19.95)</f>
        <v>0</v>
      </c>
      <c r="AJ25" s="95"/>
      <c r="AK25" s="95"/>
      <c r="AL25" s="95"/>
      <c r="AM25" s="20"/>
      <c r="BF25" s="35"/>
      <c r="BG25" s="35"/>
      <c r="BK25" s="33"/>
      <c r="BL25" s="33"/>
      <c r="BM25" s="33"/>
      <c r="BN25" s="33"/>
    </row>
    <row r="26" spans="1:66" x14ac:dyDescent="0.2">
      <c r="A26" s="91"/>
      <c r="B26" s="92"/>
      <c r="C26" s="93" t="s">
        <v>42</v>
      </c>
      <c r="D26" s="94"/>
      <c r="E26" s="94"/>
      <c r="F26" s="94"/>
      <c r="G26" s="94"/>
      <c r="H26" s="94"/>
      <c r="I26" s="94"/>
      <c r="J26" s="94"/>
      <c r="K26" s="94"/>
      <c r="L26" s="94"/>
      <c r="P26" s="95">
        <f>SUM(A26*2.25)</f>
        <v>0</v>
      </c>
      <c r="Q26" s="95"/>
      <c r="R26" s="95"/>
      <c r="S26" s="95"/>
      <c r="U26" s="92"/>
      <c r="V26" s="92"/>
      <c r="W26" s="93" t="s">
        <v>59</v>
      </c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>
        <f>SUM(U26*16.75)</f>
        <v>0</v>
      </c>
      <c r="AJ26" s="95"/>
      <c r="AK26" s="95"/>
      <c r="AL26" s="95"/>
      <c r="AM26" s="20"/>
      <c r="BF26" s="35"/>
      <c r="BG26" s="35"/>
      <c r="BK26" s="33"/>
      <c r="BL26" s="33"/>
      <c r="BM26" s="33"/>
      <c r="BN26" s="33"/>
    </row>
    <row r="27" spans="1:66" x14ac:dyDescent="0.2">
      <c r="A27" s="91"/>
      <c r="B27" s="92"/>
      <c r="C27" s="93" t="s">
        <v>43</v>
      </c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P27" s="95">
        <f>SUM(A27*2.45)</f>
        <v>0</v>
      </c>
      <c r="Q27" s="95"/>
      <c r="R27" s="95"/>
      <c r="S27" s="95"/>
      <c r="U27" s="92"/>
      <c r="V27" s="92"/>
      <c r="W27" s="94" t="s">
        <v>61</v>
      </c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>
        <f>SUM(U27*14.1)</f>
        <v>0</v>
      </c>
      <c r="AJ27" s="95"/>
      <c r="AK27" s="95"/>
      <c r="AL27" s="95"/>
      <c r="AM27" s="20"/>
      <c r="BF27" s="35"/>
      <c r="BG27" s="35"/>
      <c r="BK27" s="33"/>
      <c r="BL27" s="33"/>
      <c r="BM27" s="33"/>
      <c r="BN27" s="33"/>
    </row>
    <row r="28" spans="1:66" x14ac:dyDescent="0.2">
      <c r="A28" s="91"/>
      <c r="B28" s="92"/>
      <c r="C28" s="93" t="s">
        <v>44</v>
      </c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P28" s="95">
        <f>SUM(A28*2.85)</f>
        <v>0</v>
      </c>
      <c r="Q28" s="95"/>
      <c r="R28" s="95"/>
      <c r="S28" s="95"/>
      <c r="U28" s="92"/>
      <c r="V28" s="92"/>
      <c r="W28" s="93" t="s">
        <v>63</v>
      </c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>
        <f>SUM(U28*12.85)</f>
        <v>0</v>
      </c>
      <c r="AJ28" s="95"/>
      <c r="AK28" s="95"/>
      <c r="AL28" s="95"/>
      <c r="AM28" s="20"/>
      <c r="BF28" s="35"/>
      <c r="BG28" s="35"/>
      <c r="BK28" s="33"/>
      <c r="BL28" s="33"/>
      <c r="BM28" s="33"/>
      <c r="BN28" s="33"/>
    </row>
    <row r="29" spans="1:66" x14ac:dyDescent="0.2">
      <c r="A29" s="91"/>
      <c r="B29" s="92"/>
      <c r="C29" s="93" t="s">
        <v>45</v>
      </c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P29" s="95">
        <f>SUM(A29*3.25)</f>
        <v>0</v>
      </c>
      <c r="Q29" s="95"/>
      <c r="R29" s="95"/>
      <c r="S29" s="95"/>
      <c r="U29" s="92"/>
      <c r="V29" s="92"/>
      <c r="W29" s="93" t="s">
        <v>65</v>
      </c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>
        <f>SUM(U29*11.75)</f>
        <v>0</v>
      </c>
      <c r="AJ29" s="95"/>
      <c r="AK29" s="95"/>
      <c r="AL29" s="95"/>
      <c r="AM29" s="20"/>
      <c r="BF29" s="35"/>
      <c r="BG29" s="35"/>
      <c r="BK29" s="33"/>
      <c r="BL29" s="33"/>
      <c r="BM29" s="33"/>
      <c r="BN29" s="33"/>
    </row>
    <row r="30" spans="1:66" x14ac:dyDescent="0.2">
      <c r="A30" s="91"/>
      <c r="B30" s="92"/>
      <c r="C30" s="93" t="s">
        <v>46</v>
      </c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P30" s="95">
        <f>SUM(A30*2.3)</f>
        <v>0</v>
      </c>
      <c r="Q30" s="95"/>
      <c r="R30" s="95"/>
      <c r="S30" s="95"/>
      <c r="U30" s="106"/>
      <c r="V30" s="107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9"/>
      <c r="AJ30" s="109"/>
      <c r="AK30" s="109"/>
      <c r="AL30" s="109"/>
      <c r="AM30" s="20"/>
      <c r="BF30" s="35"/>
      <c r="BG30" s="35"/>
      <c r="BK30" s="33"/>
      <c r="BL30" s="33"/>
      <c r="BM30" s="33"/>
      <c r="BN30" s="33"/>
    </row>
    <row r="31" spans="1:66" x14ac:dyDescent="0.2">
      <c r="A31" s="91"/>
      <c r="B31" s="92"/>
      <c r="C31" s="93" t="s">
        <v>47</v>
      </c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5">
        <f>SUM(A31*2.3)</f>
        <v>0</v>
      </c>
      <c r="Q31" s="95"/>
      <c r="R31" s="95"/>
      <c r="S31" s="95"/>
      <c r="U31" s="92"/>
      <c r="V31" s="92"/>
      <c r="W31" s="98" t="s">
        <v>68</v>
      </c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100">
        <f>SUM(U31*5.8)</f>
        <v>0</v>
      </c>
      <c r="AJ31" s="100"/>
      <c r="AK31" s="100"/>
      <c r="AL31" s="100"/>
      <c r="AM31" s="31"/>
      <c r="BF31" s="35"/>
      <c r="BG31" s="35"/>
      <c r="BK31" s="33"/>
      <c r="BL31" s="33"/>
      <c r="BM31" s="33"/>
      <c r="BN31" s="33"/>
    </row>
    <row r="32" spans="1:66" x14ac:dyDescent="0.2">
      <c r="A32" s="91"/>
      <c r="B32" s="92"/>
      <c r="C32" s="99" t="s">
        <v>48</v>
      </c>
      <c r="D32" s="99"/>
      <c r="E32" s="99"/>
      <c r="F32" s="99"/>
      <c r="G32" s="99"/>
      <c r="H32" s="99"/>
      <c r="I32" s="99"/>
      <c r="J32" s="99"/>
      <c r="K32" s="99"/>
      <c r="L32" s="99"/>
      <c r="M32" s="36"/>
      <c r="N32" s="36"/>
      <c r="O32" s="36"/>
      <c r="P32" s="100">
        <f>SUM(A32*2.35)</f>
        <v>0</v>
      </c>
      <c r="Q32" s="100"/>
      <c r="R32" s="100"/>
      <c r="S32" s="100"/>
      <c r="T32" s="36"/>
      <c r="U32" s="110" t="s">
        <v>70</v>
      </c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11"/>
      <c r="BF32" s="35"/>
      <c r="BG32" s="35"/>
      <c r="BK32" s="33"/>
      <c r="BL32" s="33"/>
      <c r="BM32" s="33"/>
      <c r="BN32" s="33"/>
    </row>
    <row r="33" spans="1:67" x14ac:dyDescent="0.2">
      <c r="A33" s="102" t="s">
        <v>49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92"/>
      <c r="V33" s="92"/>
      <c r="W33" s="93" t="s">
        <v>72</v>
      </c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5">
        <f>SUM(U33*5.55)</f>
        <v>0</v>
      </c>
      <c r="AJ33" s="95"/>
      <c r="AK33" s="95"/>
      <c r="AL33" s="95"/>
      <c r="AM33" s="20"/>
      <c r="BD33" s="8"/>
      <c r="BF33" s="35"/>
      <c r="BG33" s="35"/>
      <c r="BK33" s="33"/>
      <c r="BL33" s="33"/>
      <c r="BM33" s="33"/>
      <c r="BN33" s="33"/>
    </row>
    <row r="34" spans="1:67" x14ac:dyDescent="0.2">
      <c r="A34" s="91"/>
      <c r="B34" s="92"/>
      <c r="C34" s="94" t="s">
        <v>50</v>
      </c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5">
        <f>SUM(A34*49)</f>
        <v>0</v>
      </c>
      <c r="Q34" s="95"/>
      <c r="R34" s="95"/>
      <c r="S34" s="95"/>
      <c r="U34" s="92"/>
      <c r="V34" s="92"/>
      <c r="W34" s="93" t="s">
        <v>74</v>
      </c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5">
        <f>SUM(U34*6.75)</f>
        <v>0</v>
      </c>
      <c r="AJ34" s="95"/>
      <c r="AK34" s="95"/>
      <c r="AL34" s="95"/>
      <c r="AM34" s="20"/>
      <c r="AY34" s="101"/>
      <c r="AZ34" s="101"/>
      <c r="BA34" s="8"/>
      <c r="BB34" s="8"/>
      <c r="BC34" s="8"/>
      <c r="BD34" s="8"/>
      <c r="BF34" s="35"/>
      <c r="BG34" s="35"/>
      <c r="BK34" s="33"/>
      <c r="BL34" s="33"/>
      <c r="BM34" s="33"/>
      <c r="BN34" s="33"/>
      <c r="BO34" s="33"/>
    </row>
    <row r="35" spans="1:67" x14ac:dyDescent="0.2">
      <c r="A35" s="91"/>
      <c r="B35" s="92"/>
      <c r="C35" s="94" t="s">
        <v>51</v>
      </c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5">
        <f>SUM(A35*49)</f>
        <v>0</v>
      </c>
      <c r="Q35" s="95"/>
      <c r="R35" s="95"/>
      <c r="S35" s="95"/>
      <c r="U35" s="92"/>
      <c r="V35" s="92"/>
      <c r="W35" s="93" t="s">
        <v>76</v>
      </c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5">
        <f>SUM(U35*6.5)</f>
        <v>0</v>
      </c>
      <c r="AJ35" s="95"/>
      <c r="AK35" s="95"/>
      <c r="AL35" s="95"/>
      <c r="AM35" s="20"/>
      <c r="AY35" s="101"/>
      <c r="AZ35" s="101"/>
      <c r="BA35" s="8"/>
      <c r="BB35" s="8"/>
      <c r="BC35" s="8"/>
      <c r="BD35" s="8"/>
      <c r="BF35" s="35"/>
      <c r="BG35" s="35"/>
      <c r="BK35" s="33"/>
      <c r="BL35" s="33"/>
      <c r="BM35" s="33"/>
      <c r="BN35" s="33"/>
      <c r="BO35" s="33"/>
    </row>
    <row r="36" spans="1:67" x14ac:dyDescent="0.2">
      <c r="A36" s="91"/>
      <c r="B36" s="92"/>
      <c r="C36" s="94" t="s">
        <v>52</v>
      </c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5">
        <f>SUM(A36*49)</f>
        <v>0</v>
      </c>
      <c r="Q36" s="95"/>
      <c r="R36" s="95"/>
      <c r="S36" s="95"/>
      <c r="T36" s="9"/>
      <c r="U36" s="92"/>
      <c r="V36" s="92"/>
      <c r="W36" s="93" t="s">
        <v>78</v>
      </c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5">
        <f>SUM(U36*6.5)</f>
        <v>0</v>
      </c>
      <c r="AJ36" s="95"/>
      <c r="AK36" s="95"/>
      <c r="AL36" s="95"/>
      <c r="AM36" s="20"/>
      <c r="AY36" s="101"/>
      <c r="AZ36" s="101"/>
      <c r="BA36" s="8"/>
      <c r="BB36" s="8"/>
      <c r="BC36" s="8"/>
      <c r="BD36" s="8"/>
      <c r="BE36" s="8"/>
      <c r="BG36" s="14"/>
      <c r="BH36" s="14"/>
      <c r="BI36" s="14"/>
      <c r="BL36" s="85"/>
      <c r="BM36" s="85"/>
      <c r="BN36" s="85"/>
      <c r="BO36" s="85"/>
    </row>
    <row r="37" spans="1:67" x14ac:dyDescent="0.2">
      <c r="A37" s="91"/>
      <c r="B37" s="92"/>
      <c r="C37" s="94" t="s">
        <v>54</v>
      </c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5">
        <f>SUM(A37*49)</f>
        <v>0</v>
      </c>
      <c r="Q37" s="95"/>
      <c r="R37" s="95"/>
      <c r="S37" s="95"/>
      <c r="U37" s="92"/>
      <c r="V37" s="92"/>
      <c r="W37" s="93" t="s">
        <v>80</v>
      </c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5">
        <f>SUM(U37*6.5)</f>
        <v>0</v>
      </c>
      <c r="AJ37" s="95"/>
      <c r="AK37" s="95"/>
      <c r="AL37" s="95"/>
      <c r="AM37" s="20"/>
    </row>
    <row r="38" spans="1:67" x14ac:dyDescent="0.2">
      <c r="A38" s="91"/>
      <c r="B38" s="92"/>
      <c r="C38" s="94" t="s">
        <v>56</v>
      </c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5">
        <f>SUM(A38*55)</f>
        <v>0</v>
      </c>
      <c r="Q38" s="95"/>
      <c r="R38" s="95"/>
      <c r="S38" s="95"/>
      <c r="U38" s="92"/>
      <c r="V38" s="92"/>
      <c r="W38" s="93" t="s">
        <v>82</v>
      </c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5">
        <f>SUM(U38*6.5)</f>
        <v>0</v>
      </c>
      <c r="AJ38" s="95"/>
      <c r="AK38" s="95"/>
      <c r="AL38" s="95"/>
      <c r="AM38" s="20"/>
      <c r="AY38" s="101"/>
      <c r="AZ38" s="101"/>
      <c r="BA38" s="8"/>
      <c r="BB38" s="8"/>
      <c r="BC38" s="8"/>
      <c r="BD38" s="8"/>
      <c r="BE38" s="8"/>
      <c r="BF38" s="8"/>
      <c r="BG38" s="12"/>
      <c r="BH38" s="12"/>
      <c r="BI38" s="12"/>
      <c r="BL38" s="85"/>
      <c r="BM38" s="85"/>
      <c r="BN38" s="85"/>
      <c r="BO38" s="85"/>
    </row>
    <row r="39" spans="1:67" x14ac:dyDescent="0.2">
      <c r="A39" s="91"/>
      <c r="B39" s="92"/>
      <c r="C39" s="94" t="s">
        <v>58</v>
      </c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5">
        <f>SUM(A39*75)</f>
        <v>0</v>
      </c>
      <c r="Q39" s="95"/>
      <c r="R39" s="95"/>
      <c r="S39" s="95"/>
      <c r="U39" s="92"/>
      <c r="V39" s="92"/>
      <c r="W39" s="93" t="s">
        <v>84</v>
      </c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5">
        <f>SUM(U39*6.5)</f>
        <v>0</v>
      </c>
      <c r="AJ39" s="95"/>
      <c r="AK39" s="95"/>
      <c r="AL39" s="95"/>
      <c r="AM39" s="20"/>
    </row>
    <row r="40" spans="1:67" x14ac:dyDescent="0.2">
      <c r="A40" s="91"/>
      <c r="B40" s="92"/>
      <c r="C40" s="94" t="s">
        <v>60</v>
      </c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5">
        <f>SUM(A40*90)</f>
        <v>0</v>
      </c>
      <c r="Q40" s="95"/>
      <c r="R40" s="95"/>
      <c r="S40" s="95"/>
      <c r="U40" s="112" t="s">
        <v>86</v>
      </c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4"/>
    </row>
    <row r="41" spans="1:67" x14ac:dyDescent="0.2">
      <c r="A41" s="91"/>
      <c r="B41" s="92"/>
      <c r="C41" s="94" t="s">
        <v>62</v>
      </c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5">
        <f>SUM(A41*65)</f>
        <v>0</v>
      </c>
      <c r="Q41" s="95"/>
      <c r="R41" s="95"/>
      <c r="S41" s="95"/>
      <c r="U41" s="97"/>
      <c r="V41" s="92"/>
      <c r="W41" s="93" t="s">
        <v>88</v>
      </c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85">
        <f t="shared" ref="AI41:AI46" si="0">SUM(U41*28)</f>
        <v>0</v>
      </c>
      <c r="AJ41" s="85"/>
      <c r="AK41" s="85"/>
      <c r="AL41" s="85"/>
      <c r="AM41" s="20"/>
    </row>
    <row r="42" spans="1:67" x14ac:dyDescent="0.2">
      <c r="A42" s="91"/>
      <c r="B42" s="92"/>
      <c r="C42" s="94" t="s">
        <v>64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5">
        <f>SUM(A42*88)</f>
        <v>0</v>
      </c>
      <c r="Q42" s="95"/>
      <c r="R42" s="95"/>
      <c r="S42" s="95"/>
      <c r="U42" s="97"/>
      <c r="V42" s="92"/>
      <c r="W42" s="93" t="s">
        <v>90</v>
      </c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5">
        <f t="shared" si="0"/>
        <v>0</v>
      </c>
      <c r="AJ42" s="95"/>
      <c r="AK42" s="95"/>
      <c r="AL42" s="95"/>
      <c r="AM42" s="20"/>
    </row>
    <row r="43" spans="1:67" x14ac:dyDescent="0.2">
      <c r="A43" s="91"/>
      <c r="B43" s="92"/>
      <c r="C43" s="94" t="s">
        <v>66</v>
      </c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5">
        <f>SUM(A43*115)</f>
        <v>0</v>
      </c>
      <c r="Q43" s="95"/>
      <c r="R43" s="95"/>
      <c r="S43" s="95"/>
      <c r="U43" s="97"/>
      <c r="V43" s="92"/>
      <c r="W43" s="93" t="s">
        <v>92</v>
      </c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5">
        <f t="shared" si="0"/>
        <v>0</v>
      </c>
      <c r="AJ43" s="95"/>
      <c r="AK43" s="95"/>
      <c r="AL43" s="95"/>
      <c r="AM43" s="20"/>
    </row>
    <row r="44" spans="1:67" x14ac:dyDescent="0.2">
      <c r="A44" s="91"/>
      <c r="B44" s="92"/>
      <c r="C44" s="94" t="s">
        <v>67</v>
      </c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5">
        <f>SUM(A44*59)</f>
        <v>0</v>
      </c>
      <c r="Q44" s="95"/>
      <c r="R44" s="95"/>
      <c r="S44" s="95"/>
      <c r="U44" s="97"/>
      <c r="V44" s="92"/>
      <c r="W44" s="93" t="s">
        <v>94</v>
      </c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5">
        <f t="shared" si="0"/>
        <v>0</v>
      </c>
      <c r="AJ44" s="95"/>
      <c r="AK44" s="95"/>
      <c r="AL44" s="95"/>
      <c r="AM44" s="20"/>
    </row>
    <row r="45" spans="1:67" x14ac:dyDescent="0.2">
      <c r="A45" s="91"/>
      <c r="B45" s="92"/>
      <c r="C45" s="94" t="s">
        <v>69</v>
      </c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5">
        <f>SUM(A45*78)</f>
        <v>0</v>
      </c>
      <c r="Q45" s="95"/>
      <c r="R45" s="95"/>
      <c r="S45" s="95"/>
      <c r="U45" s="97"/>
      <c r="V45" s="92"/>
      <c r="W45" s="93" t="s">
        <v>96</v>
      </c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5">
        <f t="shared" si="0"/>
        <v>0</v>
      </c>
      <c r="AJ45" s="95"/>
      <c r="AK45" s="95"/>
      <c r="AL45" s="95"/>
      <c r="AM45" s="20"/>
    </row>
    <row r="46" spans="1:67" x14ac:dyDescent="0.2">
      <c r="A46" s="91"/>
      <c r="B46" s="92"/>
      <c r="C46" s="94" t="s">
        <v>71</v>
      </c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5">
        <f>SUM(A46*96)</f>
        <v>0</v>
      </c>
      <c r="Q46" s="95"/>
      <c r="R46" s="95"/>
      <c r="S46" s="95"/>
      <c r="T46" s="9"/>
      <c r="U46" s="97"/>
      <c r="V46" s="92"/>
      <c r="W46" s="98" t="s">
        <v>98</v>
      </c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100">
        <f t="shared" si="0"/>
        <v>0</v>
      </c>
      <c r="AJ46" s="100"/>
      <c r="AK46" s="100"/>
      <c r="AL46" s="100"/>
      <c r="AM46" s="31"/>
    </row>
    <row r="47" spans="1:67" x14ac:dyDescent="0.2">
      <c r="A47" s="91"/>
      <c r="B47" s="92"/>
      <c r="C47" s="94" t="s">
        <v>73</v>
      </c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5">
        <f>SUM(A47*30)</f>
        <v>0</v>
      </c>
      <c r="Q47" s="95"/>
      <c r="R47" s="95"/>
      <c r="S47" s="95"/>
      <c r="T47" s="9"/>
      <c r="U47" s="110" t="s">
        <v>100</v>
      </c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11"/>
    </row>
    <row r="48" spans="1:67" x14ac:dyDescent="0.2">
      <c r="A48" s="91"/>
      <c r="B48" s="92"/>
      <c r="C48" s="94" t="s">
        <v>75</v>
      </c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5">
        <f>SUM(A48*40)</f>
        <v>0</v>
      </c>
      <c r="Q48" s="95"/>
      <c r="R48" s="95"/>
      <c r="S48" s="95"/>
      <c r="T48" s="9"/>
      <c r="U48" s="92"/>
      <c r="V48" s="92"/>
      <c r="W48" s="8" t="s">
        <v>102</v>
      </c>
      <c r="X48" s="8"/>
      <c r="Y48" s="8"/>
      <c r="Z48" s="8"/>
      <c r="AA48" s="8"/>
      <c r="AB48" s="8"/>
      <c r="AC48" s="15"/>
      <c r="AD48" s="15"/>
      <c r="AE48" s="15"/>
      <c r="AJ48" s="95">
        <f>SUM(U48*34)</f>
        <v>0</v>
      </c>
      <c r="AK48" s="95"/>
      <c r="AL48" s="95"/>
      <c r="AM48" s="117"/>
    </row>
    <row r="49" spans="1:67" x14ac:dyDescent="0.2">
      <c r="A49" s="91"/>
      <c r="B49" s="92"/>
      <c r="C49" s="94" t="s">
        <v>77</v>
      </c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5">
        <f>SUM(A49*51)</f>
        <v>0</v>
      </c>
      <c r="Q49" s="95"/>
      <c r="R49" s="95"/>
      <c r="S49" s="95"/>
      <c r="T49" s="9"/>
      <c r="U49" s="92"/>
      <c r="V49" s="92"/>
      <c r="W49" s="8" t="s">
        <v>104</v>
      </c>
      <c r="X49" s="8"/>
      <c r="Y49" s="8"/>
      <c r="Z49" s="8"/>
      <c r="AA49" s="8"/>
      <c r="AB49" s="8"/>
      <c r="AC49" s="15"/>
      <c r="AD49" s="15"/>
      <c r="AE49" s="15"/>
      <c r="AF49" s="8"/>
      <c r="AJ49" s="95">
        <f>SUM(U49*1)</f>
        <v>0</v>
      </c>
      <c r="AK49" s="95"/>
      <c r="AL49" s="95"/>
      <c r="AM49" s="117"/>
    </row>
    <row r="50" spans="1:67" x14ac:dyDescent="0.2">
      <c r="A50" s="91"/>
      <c r="B50" s="92"/>
      <c r="C50" s="94" t="s">
        <v>79</v>
      </c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5">
        <f>SUM(A50*64)</f>
        <v>0</v>
      </c>
      <c r="Q50" s="95"/>
      <c r="R50" s="95"/>
      <c r="S50" s="95"/>
      <c r="T50" s="9"/>
      <c r="U50" s="92"/>
      <c r="V50" s="92"/>
      <c r="W50" s="36" t="s">
        <v>106</v>
      </c>
      <c r="X50" s="36"/>
      <c r="Y50" s="36"/>
      <c r="Z50" s="99"/>
      <c r="AA50" s="99"/>
      <c r="AB50" s="99"/>
      <c r="AC50" s="99"/>
      <c r="AD50" s="99"/>
      <c r="AE50" s="99"/>
      <c r="AF50" s="99"/>
      <c r="AG50" s="99"/>
      <c r="AH50" s="36"/>
      <c r="AI50" s="36"/>
      <c r="AJ50" s="100">
        <f>SUM(U50*1)</f>
        <v>0</v>
      </c>
      <c r="AK50" s="100"/>
      <c r="AL50" s="100"/>
      <c r="AM50" s="121"/>
    </row>
    <row r="51" spans="1:67" x14ac:dyDescent="0.2">
      <c r="A51" s="91"/>
      <c r="B51" s="92"/>
      <c r="C51" s="94" t="s">
        <v>81</v>
      </c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5">
        <f>SUM(A51*63)</f>
        <v>0</v>
      </c>
      <c r="Q51" s="95"/>
      <c r="R51" s="95"/>
      <c r="S51" s="95"/>
      <c r="U51" s="52"/>
      <c r="AM51" s="20"/>
    </row>
    <row r="52" spans="1:67" x14ac:dyDescent="0.2">
      <c r="A52" s="91"/>
      <c r="B52" s="92"/>
      <c r="C52" s="94" t="s">
        <v>83</v>
      </c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5">
        <f>SUM(A52*4.6)</f>
        <v>0</v>
      </c>
      <c r="Q52" s="95"/>
      <c r="R52" s="95"/>
      <c r="S52" s="95"/>
      <c r="U52" s="37"/>
      <c r="AM52" s="20"/>
    </row>
    <row r="53" spans="1:67" x14ac:dyDescent="0.2">
      <c r="A53" s="91"/>
      <c r="B53" s="92"/>
      <c r="C53" s="93" t="s">
        <v>85</v>
      </c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5">
        <f>SUM(A53*64)</f>
        <v>0</v>
      </c>
      <c r="Q53" s="95"/>
      <c r="R53" s="95"/>
      <c r="S53" s="95"/>
      <c r="U53" s="37"/>
      <c r="AM53" s="20"/>
    </row>
    <row r="54" spans="1:67" x14ac:dyDescent="0.2">
      <c r="A54" s="91"/>
      <c r="B54" s="92"/>
      <c r="C54" s="99" t="s">
        <v>87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100">
        <f>SUM(A54*62)</f>
        <v>0</v>
      </c>
      <c r="Q54" s="100"/>
      <c r="R54" s="100"/>
      <c r="S54" s="100"/>
      <c r="T54" s="11"/>
      <c r="AM54" s="20"/>
    </row>
    <row r="55" spans="1:67" x14ac:dyDescent="0.2">
      <c r="A55" s="102" t="s">
        <v>89</v>
      </c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4"/>
      <c r="AM55" s="20"/>
      <c r="BB55" s="115"/>
      <c r="BC55" s="116"/>
      <c r="BD55" s="116"/>
      <c r="BE55" s="116"/>
      <c r="BF55" s="116"/>
      <c r="BG55" s="116"/>
    </row>
    <row r="56" spans="1:67" x14ac:dyDescent="0.2">
      <c r="A56" s="91"/>
      <c r="B56" s="92"/>
      <c r="C56" s="93" t="s">
        <v>91</v>
      </c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5">
        <f>SUM(A56*28)</f>
        <v>0</v>
      </c>
      <c r="Q56" s="95"/>
      <c r="R56" s="95"/>
      <c r="S56" s="95"/>
      <c r="T56" s="9"/>
      <c r="AM56" s="20"/>
    </row>
    <row r="57" spans="1:67" x14ac:dyDescent="0.2">
      <c r="A57" s="91"/>
      <c r="B57" s="92"/>
      <c r="C57" s="93" t="s">
        <v>93</v>
      </c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5">
        <f>SUM(A57*27)</f>
        <v>0</v>
      </c>
      <c r="Q57" s="95"/>
      <c r="R57" s="95"/>
      <c r="S57" s="95"/>
      <c r="T57" s="9"/>
      <c r="AM57" s="20"/>
    </row>
    <row r="58" spans="1:67" x14ac:dyDescent="0.2">
      <c r="A58" s="91"/>
      <c r="B58" s="92"/>
      <c r="C58" s="93" t="s">
        <v>95</v>
      </c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5">
        <f>SUM(A58*27)</f>
        <v>0</v>
      </c>
      <c r="Q58" s="95"/>
      <c r="R58" s="95"/>
      <c r="S58" s="95"/>
      <c r="T58" s="9"/>
      <c r="AM58" s="20"/>
    </row>
    <row r="59" spans="1:67" x14ac:dyDescent="0.2">
      <c r="A59" s="91"/>
      <c r="B59" s="92"/>
      <c r="C59" s="93" t="s">
        <v>97</v>
      </c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85">
        <f>SUM(A59*27)</f>
        <v>0</v>
      </c>
      <c r="Q59" s="85"/>
      <c r="R59" s="85"/>
      <c r="S59" s="85"/>
      <c r="T59" s="9"/>
      <c r="AM59" s="20"/>
    </row>
    <row r="60" spans="1:67" x14ac:dyDescent="0.2">
      <c r="A60" s="91"/>
      <c r="B60" s="92"/>
      <c r="C60" s="93" t="s">
        <v>99</v>
      </c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5">
        <f>SUM(A60*30)</f>
        <v>0</v>
      </c>
      <c r="Q60" s="95"/>
      <c r="R60" s="95"/>
      <c r="S60" s="95"/>
      <c r="T60" s="9"/>
      <c r="AM60" s="20"/>
    </row>
    <row r="61" spans="1:67" x14ac:dyDescent="0.2">
      <c r="A61" s="91"/>
      <c r="B61" s="92"/>
      <c r="C61" s="93" t="s">
        <v>101</v>
      </c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5">
        <f>SUM(A61*30)</f>
        <v>0</v>
      </c>
      <c r="Q61" s="95"/>
      <c r="R61" s="95"/>
      <c r="S61" s="95"/>
      <c r="T61" s="9"/>
      <c r="AM61" s="20"/>
    </row>
    <row r="62" spans="1:67" x14ac:dyDescent="0.2">
      <c r="A62" s="91"/>
      <c r="B62" s="92"/>
      <c r="C62" s="93" t="s">
        <v>103</v>
      </c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5">
        <f>SUM(A62*27)</f>
        <v>0</v>
      </c>
      <c r="Q62" s="95"/>
      <c r="R62" s="95"/>
      <c r="S62" s="95"/>
      <c r="T62" s="9"/>
      <c r="AM62" s="20"/>
    </row>
    <row r="63" spans="1:67" x14ac:dyDescent="0.2">
      <c r="A63" s="91"/>
      <c r="B63" s="92"/>
      <c r="C63" s="93" t="s">
        <v>105</v>
      </c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5">
        <f>SUM(A63*29)</f>
        <v>0</v>
      </c>
      <c r="Q63" s="95"/>
      <c r="R63" s="95"/>
      <c r="S63" s="95"/>
      <c r="T63" s="9"/>
      <c r="AM63" s="20"/>
    </row>
    <row r="64" spans="1:67" ht="15.75" x14ac:dyDescent="0.25">
      <c r="A64" s="91"/>
      <c r="B64" s="92"/>
      <c r="C64" s="93" t="s">
        <v>107</v>
      </c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5">
        <f>SUM(A64*27)</f>
        <v>0</v>
      </c>
      <c r="Q64" s="95"/>
      <c r="R64" s="95"/>
      <c r="S64" s="95"/>
      <c r="T64" s="49"/>
      <c r="U64" s="37"/>
      <c r="V64" s="53" t="s">
        <v>108</v>
      </c>
      <c r="W64" s="53"/>
      <c r="X64" s="53"/>
      <c r="Y64" s="53"/>
      <c r="Z64" s="53"/>
      <c r="AA64" s="53"/>
      <c r="AB64" s="53" t="s">
        <v>109</v>
      </c>
      <c r="AC64" s="53" t="s">
        <v>110</v>
      </c>
      <c r="AD64" s="53"/>
      <c r="AE64" s="53"/>
      <c r="AF64" s="53"/>
      <c r="AG64" s="53"/>
      <c r="AH64" s="54" t="s">
        <v>111</v>
      </c>
      <c r="AI64" s="55"/>
      <c r="AJ64" s="55"/>
      <c r="AK64" s="56"/>
      <c r="AL64" s="55"/>
      <c r="AM64" s="27"/>
      <c r="BC64" s="8"/>
      <c r="BD64" s="8"/>
      <c r="BE64" s="8"/>
      <c r="BF64" s="8"/>
      <c r="BG64" s="12"/>
      <c r="BH64" s="12"/>
      <c r="BI64" s="12"/>
      <c r="BJ64" s="8"/>
      <c r="BL64" s="85"/>
      <c r="BM64" s="85"/>
      <c r="BN64" s="85"/>
      <c r="BO64" s="85"/>
    </row>
    <row r="65" spans="1:75" ht="15.75" thickBot="1" x14ac:dyDescent="0.3">
      <c r="A65" s="133"/>
      <c r="B65" s="134"/>
      <c r="C65" s="135" t="s">
        <v>112</v>
      </c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7">
        <f>SUM(A65*19)</f>
        <v>0</v>
      </c>
      <c r="Q65" s="137"/>
      <c r="R65" s="137"/>
      <c r="S65" s="137"/>
      <c r="T65" s="50"/>
      <c r="U65" s="138">
        <f>SUM(P9+P10+P11+P12+P14+P15+P16+P17+P18+P20+P21+P22+P23+P24+P25+P26+P27+P28+P29+P30+P31+P32+P34+P35+P37+P36+P38+P39+P40+P41+P42+P43+P44+P45+P46+P47+P48+P50+P49+AI24+P51+P52+P53+P54+P56+P57+P58+P59+P60+P61+P62+P63+P64+P65+AI46+AI45+AI44+AI43+AI42+AI41+AI39+AI38+AI37+AI36+AI35+AI34+AI33+AI31+AI29+AI28+AI27+AI26+AI25+AI22+AI21+AI19+AI18+AI20+AI17+AI16+AI15+AI14+AI13+AI12+AI11+AI10+AI9+AJ48+AJ49+AJ50)</f>
        <v>0</v>
      </c>
      <c r="V65" s="139"/>
      <c r="W65" s="139"/>
      <c r="X65" s="139"/>
      <c r="Y65" s="139"/>
      <c r="Z65" s="57" t="s">
        <v>113</v>
      </c>
      <c r="AA65" s="58"/>
      <c r="AB65" s="140">
        <f>SUM(U65*0.13)</f>
        <v>0</v>
      </c>
      <c r="AC65" s="140"/>
      <c r="AD65" s="140"/>
      <c r="AE65" s="140"/>
      <c r="AF65" s="58"/>
      <c r="AG65" s="57" t="s">
        <v>114</v>
      </c>
      <c r="AH65" s="58"/>
      <c r="AI65" s="124">
        <f>SUM(U65)+AB65</f>
        <v>0</v>
      </c>
      <c r="AJ65" s="124"/>
      <c r="AK65" s="124"/>
      <c r="AL65" s="124"/>
      <c r="AM65" s="51"/>
    </row>
    <row r="66" spans="1:75" ht="14.25" customHeight="1" x14ac:dyDescent="0.2">
      <c r="A66" s="125"/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7"/>
      <c r="AV66" s="94"/>
      <c r="AW66" s="94"/>
      <c r="AX66" s="94"/>
      <c r="AY66" s="94"/>
      <c r="AZ66" s="94"/>
      <c r="BA66" s="94"/>
    </row>
    <row r="67" spans="1:75" x14ac:dyDescent="0.2">
      <c r="A67" s="128"/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7"/>
    </row>
    <row r="68" spans="1:75" x14ac:dyDescent="0.2">
      <c r="A68" s="128"/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7"/>
    </row>
    <row r="69" spans="1:75" x14ac:dyDescent="0.2">
      <c r="A69" s="128"/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7"/>
    </row>
    <row r="70" spans="1:75" x14ac:dyDescent="0.2">
      <c r="A70" s="128"/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7"/>
    </row>
    <row r="71" spans="1:75" ht="12.75" customHeight="1" x14ac:dyDescent="0.2">
      <c r="A71" s="128"/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7"/>
      <c r="BL71" s="10"/>
    </row>
    <row r="72" spans="1:75" ht="12.75" customHeight="1" thickBot="1" x14ac:dyDescent="0.25">
      <c r="A72" s="129"/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1"/>
      <c r="AV72" s="132"/>
      <c r="AW72" s="132"/>
      <c r="AX72" s="132"/>
      <c r="AY72" s="132"/>
      <c r="AZ72" s="132"/>
      <c r="BE72" s="120"/>
      <c r="BF72" s="120"/>
      <c r="BG72" s="118"/>
      <c r="BH72" s="118"/>
      <c r="BI72" s="118"/>
      <c r="BJ72" s="118"/>
      <c r="BK72" s="16"/>
      <c r="BL72" s="118"/>
      <c r="BM72" s="118"/>
      <c r="BN72" s="118"/>
      <c r="BO72" s="118"/>
    </row>
    <row r="73" spans="1:75" x14ac:dyDescent="0.2">
      <c r="AN73" s="19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6"/>
      <c r="BT73" s="1"/>
      <c r="BU73" s="1"/>
      <c r="BV73" s="1"/>
      <c r="BW73" s="1"/>
    </row>
    <row r="74" spans="1:75" x14ac:dyDescent="0.2">
      <c r="AV74" s="1"/>
      <c r="AW74" s="119"/>
      <c r="AX74" s="119"/>
      <c r="AY74" s="119"/>
      <c r="AZ74" s="119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6"/>
      <c r="BT74" s="1"/>
      <c r="BU74" s="1"/>
      <c r="BV74" s="1"/>
      <c r="BW74" s="1"/>
    </row>
    <row r="75" spans="1:75" x14ac:dyDescent="0.2">
      <c r="AV75" s="1"/>
      <c r="AW75" s="7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6"/>
      <c r="BT75" s="1"/>
      <c r="BU75" s="1"/>
      <c r="BV75" s="1"/>
      <c r="BW75" s="1"/>
    </row>
    <row r="76" spans="1:75" x14ac:dyDescent="0.2">
      <c r="AV76" s="1"/>
      <c r="AW76" s="119"/>
      <c r="AX76" s="119"/>
      <c r="AY76" s="119"/>
      <c r="AZ76" s="119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</row>
    <row r="77" spans="1:75" x14ac:dyDescent="0.2">
      <c r="AV77" s="1"/>
      <c r="AW77" s="122"/>
      <c r="AX77" s="122"/>
      <c r="AY77" s="122"/>
      <c r="AZ77" s="122"/>
    </row>
    <row r="78" spans="1:75" x14ac:dyDescent="0.2">
      <c r="AV78" s="1"/>
      <c r="AW78" s="1"/>
      <c r="AX78" s="1"/>
      <c r="AY78" s="1"/>
      <c r="AZ78" s="1"/>
    </row>
    <row r="79" spans="1:75" x14ac:dyDescent="0.2">
      <c r="AV79" s="123"/>
      <c r="AW79" s="123"/>
      <c r="AX79" s="123"/>
      <c r="AY79" s="123"/>
      <c r="AZ79" s="123"/>
    </row>
    <row r="80" spans="1:75" x14ac:dyDescent="0.2">
      <c r="AV80" s="123"/>
      <c r="AW80" s="123"/>
      <c r="AX80" s="123"/>
      <c r="AY80" s="123"/>
      <c r="AZ80" s="123"/>
    </row>
    <row r="81" spans="48:52" x14ac:dyDescent="0.2">
      <c r="AV81" s="123"/>
      <c r="AW81" s="123"/>
      <c r="AX81" s="123"/>
      <c r="AY81" s="123"/>
      <c r="AZ81" s="123"/>
    </row>
  </sheetData>
  <sheetProtection selectLockedCells="1"/>
  <mergeCells count="330">
    <mergeCell ref="BL72:BO72"/>
    <mergeCell ref="AW74:AZ74"/>
    <mergeCell ref="AW76:AZ76"/>
    <mergeCell ref="BE72:BF72"/>
    <mergeCell ref="BG72:BJ72"/>
    <mergeCell ref="AJ50:AM50"/>
    <mergeCell ref="A64:B64"/>
    <mergeCell ref="AW77:AZ77"/>
    <mergeCell ref="AV79:AZ81"/>
    <mergeCell ref="AI65:AL65"/>
    <mergeCell ref="A66:AM72"/>
    <mergeCell ref="AV66:BA66"/>
    <mergeCell ref="AV72:AZ72"/>
    <mergeCell ref="BL64:BO64"/>
    <mergeCell ref="A65:B65"/>
    <mergeCell ref="C65:O65"/>
    <mergeCell ref="P65:S65"/>
    <mergeCell ref="U65:Y65"/>
    <mergeCell ref="AB65:AE65"/>
    <mergeCell ref="A63:B63"/>
    <mergeCell ref="C63:O63"/>
    <mergeCell ref="P63:S63"/>
    <mergeCell ref="U50:V50"/>
    <mergeCell ref="Z50:AG50"/>
    <mergeCell ref="C64:O64"/>
    <mergeCell ref="P64:S64"/>
    <mergeCell ref="A61:B61"/>
    <mergeCell ref="C61:O61"/>
    <mergeCell ref="P61:S61"/>
    <mergeCell ref="A57:B57"/>
    <mergeCell ref="C57:O57"/>
    <mergeCell ref="P57:S57"/>
    <mergeCell ref="A51:B51"/>
    <mergeCell ref="C51:O51"/>
    <mergeCell ref="P51:S51"/>
    <mergeCell ref="A62:B62"/>
    <mergeCell ref="C62:O62"/>
    <mergeCell ref="P62:S62"/>
    <mergeCell ref="U49:V49"/>
    <mergeCell ref="AJ49:AM49"/>
    <mergeCell ref="A59:B59"/>
    <mergeCell ref="C59:O59"/>
    <mergeCell ref="P59:S59"/>
    <mergeCell ref="A29:B29"/>
    <mergeCell ref="A30:B30"/>
    <mergeCell ref="A31:B31"/>
    <mergeCell ref="U48:V48"/>
    <mergeCell ref="U44:V44"/>
    <mergeCell ref="W44:AH44"/>
    <mergeCell ref="U38:V38"/>
    <mergeCell ref="W38:AH38"/>
    <mergeCell ref="A60:B60"/>
    <mergeCell ref="C60:O60"/>
    <mergeCell ref="P60:S60"/>
    <mergeCell ref="U47:AM47"/>
    <mergeCell ref="AI44:AL44"/>
    <mergeCell ref="A58:B58"/>
    <mergeCell ref="C58:O58"/>
    <mergeCell ref="P58:S58"/>
    <mergeCell ref="U45:V45"/>
    <mergeCell ref="W45:AH45"/>
    <mergeCell ref="AI45:AL45"/>
    <mergeCell ref="A55:T55"/>
    <mergeCell ref="AJ48:AM48"/>
    <mergeCell ref="BB55:BG55"/>
    <mergeCell ref="A56:B56"/>
    <mergeCell ref="C56:O56"/>
    <mergeCell ref="P56:S56"/>
    <mergeCell ref="U43:V43"/>
    <mergeCell ref="W43:AH43"/>
    <mergeCell ref="AI43:AL43"/>
    <mergeCell ref="A53:B53"/>
    <mergeCell ref="C53:O53"/>
    <mergeCell ref="P53:S53"/>
    <mergeCell ref="U46:V46"/>
    <mergeCell ref="W46:AH46"/>
    <mergeCell ref="AI46:AL46"/>
    <mergeCell ref="A54:B54"/>
    <mergeCell ref="C54:O54"/>
    <mergeCell ref="P54:S54"/>
    <mergeCell ref="U41:V41"/>
    <mergeCell ref="W41:AH41"/>
    <mergeCell ref="AI41:AL41"/>
    <mergeCell ref="AI38:AL38"/>
    <mergeCell ref="A52:B52"/>
    <mergeCell ref="C52:O52"/>
    <mergeCell ref="P52:S52"/>
    <mergeCell ref="U39:V39"/>
    <mergeCell ref="W39:AH39"/>
    <mergeCell ref="AI39:AL39"/>
    <mergeCell ref="A49:B49"/>
    <mergeCell ref="C49:O49"/>
    <mergeCell ref="P49:S49"/>
    <mergeCell ref="U42:V42"/>
    <mergeCell ref="W42:AH42"/>
    <mergeCell ref="AI42:AL42"/>
    <mergeCell ref="A50:B50"/>
    <mergeCell ref="C50:O50"/>
    <mergeCell ref="P50:S50"/>
    <mergeCell ref="U37:V37"/>
    <mergeCell ref="W37:AH37"/>
    <mergeCell ref="AI37:AL37"/>
    <mergeCell ref="A47:B47"/>
    <mergeCell ref="C47:O47"/>
    <mergeCell ref="P47:S47"/>
    <mergeCell ref="U40:AM40"/>
    <mergeCell ref="A48:B48"/>
    <mergeCell ref="C48:O48"/>
    <mergeCell ref="P48:S48"/>
    <mergeCell ref="U35:V35"/>
    <mergeCell ref="W35:AH35"/>
    <mergeCell ref="AI35:AL35"/>
    <mergeCell ref="A45:B45"/>
    <mergeCell ref="C45:O45"/>
    <mergeCell ref="P45:S45"/>
    <mergeCell ref="U36:V36"/>
    <mergeCell ref="W36:AH36"/>
    <mergeCell ref="AI36:AL36"/>
    <mergeCell ref="A46:B46"/>
    <mergeCell ref="C46:O46"/>
    <mergeCell ref="P46:S46"/>
    <mergeCell ref="U33:V33"/>
    <mergeCell ref="W33:AH33"/>
    <mergeCell ref="AI33:AL33"/>
    <mergeCell ref="A43:B43"/>
    <mergeCell ref="C43:O43"/>
    <mergeCell ref="P43:S43"/>
    <mergeCell ref="U34:V34"/>
    <mergeCell ref="W34:AH34"/>
    <mergeCell ref="AI34:AL34"/>
    <mergeCell ref="A44:B44"/>
    <mergeCell ref="C44:O44"/>
    <mergeCell ref="P44:S44"/>
    <mergeCell ref="U31:V31"/>
    <mergeCell ref="W31:AH31"/>
    <mergeCell ref="AI31:AL31"/>
    <mergeCell ref="A41:B41"/>
    <mergeCell ref="C41:O41"/>
    <mergeCell ref="P41:S41"/>
    <mergeCell ref="U32:AM32"/>
    <mergeCell ref="A42:B42"/>
    <mergeCell ref="C42:O42"/>
    <mergeCell ref="P42:S42"/>
    <mergeCell ref="U29:V29"/>
    <mergeCell ref="W29:AH29"/>
    <mergeCell ref="AI29:AL29"/>
    <mergeCell ref="A39:B39"/>
    <mergeCell ref="C39:O39"/>
    <mergeCell ref="P39:S39"/>
    <mergeCell ref="U30:V30"/>
    <mergeCell ref="W30:AH30"/>
    <mergeCell ref="AI30:AL30"/>
    <mergeCell ref="A38:B38"/>
    <mergeCell ref="C38:O38"/>
    <mergeCell ref="A40:B40"/>
    <mergeCell ref="C40:O40"/>
    <mergeCell ref="P40:S40"/>
    <mergeCell ref="U27:V27"/>
    <mergeCell ref="W27:AH27"/>
    <mergeCell ref="AI27:AL27"/>
    <mergeCell ref="U28:V28"/>
    <mergeCell ref="W28:AH28"/>
    <mergeCell ref="AI28:AL28"/>
    <mergeCell ref="BL36:BO36"/>
    <mergeCell ref="P38:S38"/>
    <mergeCell ref="U25:V25"/>
    <mergeCell ref="W25:AH25"/>
    <mergeCell ref="AI25:AL25"/>
    <mergeCell ref="A37:B37"/>
    <mergeCell ref="C37:O37"/>
    <mergeCell ref="P37:S37"/>
    <mergeCell ref="U24:V24"/>
    <mergeCell ref="W24:AH24"/>
    <mergeCell ref="AI24:AL24"/>
    <mergeCell ref="AY38:AZ38"/>
    <mergeCell ref="BL38:BO38"/>
    <mergeCell ref="AY34:AZ34"/>
    <mergeCell ref="A35:B35"/>
    <mergeCell ref="C35:O35"/>
    <mergeCell ref="P35:S35"/>
    <mergeCell ref="AY35:AZ35"/>
    <mergeCell ref="A36:B36"/>
    <mergeCell ref="C36:O36"/>
    <mergeCell ref="P36:S36"/>
    <mergeCell ref="P25:S25"/>
    <mergeCell ref="BF24:BG24"/>
    <mergeCell ref="BK24:BN24"/>
    <mergeCell ref="C29:N29"/>
    <mergeCell ref="P29:S29"/>
    <mergeCell ref="C30:N30"/>
    <mergeCell ref="P30:S30"/>
    <mergeCell ref="A27:B27"/>
    <mergeCell ref="C27:N27"/>
    <mergeCell ref="P27:S27"/>
    <mergeCell ref="A28:B28"/>
    <mergeCell ref="C28:N28"/>
    <mergeCell ref="P28:S28"/>
    <mergeCell ref="AY36:AZ36"/>
    <mergeCell ref="A33:T33"/>
    <mergeCell ref="A34:B34"/>
    <mergeCell ref="C34:O34"/>
    <mergeCell ref="P34:S34"/>
    <mergeCell ref="C31:O31"/>
    <mergeCell ref="P31:S31"/>
    <mergeCell ref="A32:B32"/>
    <mergeCell ref="C32:L32"/>
    <mergeCell ref="P32:S32"/>
    <mergeCell ref="A23:B23"/>
    <mergeCell ref="C23:L23"/>
    <mergeCell ref="P23:S23"/>
    <mergeCell ref="BF23:BG23"/>
    <mergeCell ref="BK23:BN23"/>
    <mergeCell ref="P24:S24"/>
    <mergeCell ref="A24:B24"/>
    <mergeCell ref="C24:O24"/>
    <mergeCell ref="A26:B26"/>
    <mergeCell ref="C26:L26"/>
    <mergeCell ref="U23:AM23"/>
    <mergeCell ref="P26:S26"/>
    <mergeCell ref="A25:B25"/>
    <mergeCell ref="C25:L25"/>
    <mergeCell ref="U26:V26"/>
    <mergeCell ref="W26:AH26"/>
    <mergeCell ref="AI26:AL26"/>
    <mergeCell ref="BK20:BN20"/>
    <mergeCell ref="A21:B21"/>
    <mergeCell ref="P21:S21"/>
    <mergeCell ref="U21:V21"/>
    <mergeCell ref="W21:AH21"/>
    <mergeCell ref="AI21:AL21"/>
    <mergeCell ref="A22:B22"/>
    <mergeCell ref="C22:L22"/>
    <mergeCell ref="P22:S22"/>
    <mergeCell ref="U22:V22"/>
    <mergeCell ref="W22:AH22"/>
    <mergeCell ref="AI22:AL22"/>
    <mergeCell ref="BF22:BG22"/>
    <mergeCell ref="BK22:BN22"/>
    <mergeCell ref="A19:T19"/>
    <mergeCell ref="U19:V19"/>
    <mergeCell ref="W19:AH19"/>
    <mergeCell ref="AI19:AL19"/>
    <mergeCell ref="BF19:BG19"/>
    <mergeCell ref="A20:B20"/>
    <mergeCell ref="C20:N20"/>
    <mergeCell ref="P20:S20"/>
    <mergeCell ref="U20:V20"/>
    <mergeCell ref="W20:AH20"/>
    <mergeCell ref="AI20:AL20"/>
    <mergeCell ref="BK16:BN16"/>
    <mergeCell ref="A17:B17"/>
    <mergeCell ref="C17:M17"/>
    <mergeCell ref="P17:S17"/>
    <mergeCell ref="U17:V17"/>
    <mergeCell ref="W17:AH17"/>
    <mergeCell ref="AI17:AL17"/>
    <mergeCell ref="A18:B18"/>
    <mergeCell ref="C18:L18"/>
    <mergeCell ref="P18:S18"/>
    <mergeCell ref="U18:V18"/>
    <mergeCell ref="W18:AH18"/>
    <mergeCell ref="AI18:AL18"/>
    <mergeCell ref="BF15:BG15"/>
    <mergeCell ref="A16:B16"/>
    <mergeCell ref="C16:N16"/>
    <mergeCell ref="P16:S16"/>
    <mergeCell ref="U16:V16"/>
    <mergeCell ref="W16:AE16"/>
    <mergeCell ref="AI16:AL16"/>
    <mergeCell ref="A15:B15"/>
    <mergeCell ref="C15:L15"/>
    <mergeCell ref="P15:S15"/>
    <mergeCell ref="U15:V15"/>
    <mergeCell ref="W15:AE15"/>
    <mergeCell ref="AI15:AL15"/>
    <mergeCell ref="A14:B14"/>
    <mergeCell ref="C14:L14"/>
    <mergeCell ref="P14:S14"/>
    <mergeCell ref="U14:V14"/>
    <mergeCell ref="W14:AE14"/>
    <mergeCell ref="AI14:AL14"/>
    <mergeCell ref="A13:T13"/>
    <mergeCell ref="U13:V13"/>
    <mergeCell ref="W13:AE13"/>
    <mergeCell ref="AI13:AL13"/>
    <mergeCell ref="BK13:BN13"/>
    <mergeCell ref="A12:B12"/>
    <mergeCell ref="C12:O12"/>
    <mergeCell ref="P12:S12"/>
    <mergeCell ref="U12:V12"/>
    <mergeCell ref="W12:AE12"/>
    <mergeCell ref="AI12:AL12"/>
    <mergeCell ref="A11:B11"/>
    <mergeCell ref="C11:O11"/>
    <mergeCell ref="P11:S11"/>
    <mergeCell ref="U11:V11"/>
    <mergeCell ref="W11:AE11"/>
    <mergeCell ref="AI11:AL11"/>
    <mergeCell ref="BF12:BG12"/>
    <mergeCell ref="A9:B9"/>
    <mergeCell ref="C9:O9"/>
    <mergeCell ref="P9:S9"/>
    <mergeCell ref="U9:V9"/>
    <mergeCell ref="W9:AE9"/>
    <mergeCell ref="AI9:AL9"/>
    <mergeCell ref="A10:B10"/>
    <mergeCell ref="C10:O10"/>
    <mergeCell ref="P10:S10"/>
    <mergeCell ref="U10:V10"/>
    <mergeCell ref="W10:AE10"/>
    <mergeCell ref="AI10:AL10"/>
    <mergeCell ref="A6:E6"/>
    <mergeCell ref="F6:I6"/>
    <mergeCell ref="J6:O6"/>
    <mergeCell ref="P6:V6"/>
    <mergeCell ref="W6:AC6"/>
    <mergeCell ref="AD6:AM6"/>
    <mergeCell ref="A7:AM7"/>
    <mergeCell ref="BG7:BJ7"/>
    <mergeCell ref="A8:T8"/>
    <mergeCell ref="U8:AM8"/>
    <mergeCell ref="N2:AB2"/>
    <mergeCell ref="A4:G4"/>
    <mergeCell ref="H4:V4"/>
    <mergeCell ref="W4:AD4"/>
    <mergeCell ref="AE4:AM4"/>
    <mergeCell ref="A5:G5"/>
    <mergeCell ref="H5:V5"/>
    <mergeCell ref="W5:Z5"/>
    <mergeCell ref="AA5:AM5"/>
  </mergeCells>
  <dataValidations disablePrompts="1" count="1">
    <dataValidation type="list" showInputMessage="1" showErrorMessage="1" errorTitle="Delivery Time" error="Please select a time from the drop down box" promptTitle="Delivery Time" prompt="The catering order will be delivered just prior to the delivery time you select" sqref="P6:V6" xr:uid="{00000000-0002-0000-0000-000000000000}">
      <formula1>"Select time from List, 7:30am, 8:00am, 8:30am, 9:00am, 9:30am, 10:00am, 10:30am, 11:00am, 11:30am, 12:00pm, 12:30pm, 1:00pm, 1:30pm, 2:00pm, 2:30pm, 3:00pm, 3:30pm, 4:00pm, 4:30pm, 5:00pm, 5:30pm, 6:00pm, 6:30pm, 7:00pm, 7:30pm, 8:00pm"</formula1>
    </dataValidation>
  </dataValidations>
  <pageMargins left="0.9055118110236221" right="0" top="0.19685039370078741" bottom="0.31496062992125984" header="0.31496062992125984" footer="0.31496062992125984"/>
  <pageSetup scale="8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81"/>
  <sheetViews>
    <sheetView showGridLines="0" zoomScale="160" zoomScaleNormal="160" workbookViewId="0">
      <selection activeCell="A7" sqref="A7:AM7"/>
    </sheetView>
  </sheetViews>
  <sheetFormatPr defaultColWidth="2.42578125" defaultRowHeight="12.75" x14ac:dyDescent="0.2"/>
  <cols>
    <col min="1" max="21" width="2.7109375" style="2" customWidth="1"/>
    <col min="22" max="22" width="3.42578125" style="2" customWidth="1"/>
    <col min="23" max="40" width="2.7109375" style="2" customWidth="1"/>
    <col min="41" max="46" width="2.42578125" style="2"/>
    <col min="47" max="47" width="7.42578125" style="2" bestFit="1" customWidth="1"/>
    <col min="48" max="16384" width="2.42578125" style="2"/>
  </cols>
  <sheetData>
    <row r="1" spans="1:66" ht="12.75" customHeight="1" x14ac:dyDescent="0.25">
      <c r="I1" s="3"/>
    </row>
    <row r="2" spans="1:66" ht="20.25" x14ac:dyDescent="0.3">
      <c r="N2" s="141" t="s">
        <v>128</v>
      </c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N2" s="4"/>
      <c r="BG2" s="1"/>
      <c r="BH2" s="5"/>
      <c r="BI2" s="5"/>
      <c r="BJ2" s="5"/>
    </row>
    <row r="3" spans="1:66" ht="12.75" customHeight="1" thickBot="1" x14ac:dyDescent="0.25">
      <c r="BG3" s="1"/>
      <c r="BH3" s="5"/>
      <c r="BI3" s="5"/>
      <c r="BJ3" s="5"/>
    </row>
    <row r="4" spans="1:66" ht="12.75" customHeight="1" x14ac:dyDescent="0.2">
      <c r="A4" s="60" t="s">
        <v>0</v>
      </c>
      <c r="B4" s="61"/>
      <c r="C4" s="61"/>
      <c r="D4" s="61"/>
      <c r="E4" s="61"/>
      <c r="F4" s="61"/>
      <c r="G4" s="61"/>
      <c r="H4" s="62">
        <f>MORNING!H4</f>
        <v>0</v>
      </c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3"/>
      <c r="W4" s="64" t="s">
        <v>1</v>
      </c>
      <c r="X4" s="61"/>
      <c r="Y4" s="61"/>
      <c r="Z4" s="61"/>
      <c r="AA4" s="61"/>
      <c r="AB4" s="61"/>
      <c r="AC4" s="61"/>
      <c r="AD4" s="61"/>
      <c r="AE4" s="65">
        <v>0</v>
      </c>
      <c r="AF4" s="66"/>
      <c r="AG4" s="66"/>
      <c r="AH4" s="66"/>
      <c r="AI4" s="66"/>
      <c r="AJ4" s="66"/>
      <c r="AK4" s="66"/>
      <c r="AL4" s="66"/>
      <c r="AM4" s="67"/>
      <c r="AN4" s="19"/>
      <c r="AO4" s="8"/>
      <c r="AP4" s="8"/>
      <c r="BH4" s="34"/>
      <c r="BI4" s="34"/>
      <c r="BJ4" s="34"/>
    </row>
    <row r="5" spans="1:66" x14ac:dyDescent="0.2">
      <c r="A5" s="68" t="s">
        <v>2</v>
      </c>
      <c r="B5" s="69"/>
      <c r="C5" s="69"/>
      <c r="D5" s="69"/>
      <c r="E5" s="69"/>
      <c r="F5" s="69"/>
      <c r="G5" s="69"/>
      <c r="H5" s="70">
        <f>MORNING!H5</f>
        <v>0</v>
      </c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1" t="s">
        <v>3</v>
      </c>
      <c r="X5" s="69"/>
      <c r="Y5" s="69"/>
      <c r="Z5" s="69"/>
      <c r="AA5" s="70">
        <f>MORNING!AA5</f>
        <v>0</v>
      </c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2"/>
      <c r="AN5" s="19"/>
      <c r="AO5" s="8"/>
      <c r="AP5" s="8"/>
      <c r="BH5" s="34"/>
      <c r="BI5" s="34"/>
      <c r="BJ5" s="34"/>
    </row>
    <row r="6" spans="1:66" ht="13.5" customHeight="1" thickBot="1" x14ac:dyDescent="0.25">
      <c r="A6" s="73" t="s">
        <v>4</v>
      </c>
      <c r="B6" s="74"/>
      <c r="C6" s="74"/>
      <c r="D6" s="74"/>
      <c r="E6" s="74"/>
      <c r="F6" s="75">
        <f>MORNING!F6</f>
        <v>0</v>
      </c>
      <c r="G6" s="75"/>
      <c r="H6" s="75"/>
      <c r="I6" s="75"/>
      <c r="J6" s="76" t="s">
        <v>5</v>
      </c>
      <c r="K6" s="76"/>
      <c r="L6" s="76"/>
      <c r="M6" s="76"/>
      <c r="N6" s="76"/>
      <c r="O6" s="76"/>
      <c r="P6" s="77" t="s">
        <v>6</v>
      </c>
      <c r="Q6" s="78"/>
      <c r="R6" s="78"/>
      <c r="S6" s="78"/>
      <c r="T6" s="78"/>
      <c r="U6" s="78"/>
      <c r="V6" s="78"/>
      <c r="W6" s="79" t="s">
        <v>7</v>
      </c>
      <c r="X6" s="74"/>
      <c r="Y6" s="74"/>
      <c r="Z6" s="74"/>
      <c r="AA6" s="74"/>
      <c r="AB6" s="74"/>
      <c r="AC6" s="74"/>
      <c r="AD6" s="80">
        <f>MORNING!AD6</f>
        <v>0</v>
      </c>
      <c r="AE6" s="80"/>
      <c r="AF6" s="80"/>
      <c r="AG6" s="80"/>
      <c r="AH6" s="80"/>
      <c r="AI6" s="80"/>
      <c r="AJ6" s="80"/>
      <c r="AK6" s="80"/>
      <c r="AL6" s="80"/>
      <c r="AM6" s="81"/>
      <c r="AN6" s="19"/>
      <c r="AO6" s="8"/>
      <c r="AP6" s="8"/>
      <c r="BH6" s="34"/>
      <c r="BI6" s="34"/>
      <c r="BJ6" s="34"/>
    </row>
    <row r="7" spans="1:66" ht="13.5" thickBot="1" x14ac:dyDescent="0.25">
      <c r="A7" s="82" t="s">
        <v>8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4"/>
      <c r="BG7" s="85"/>
      <c r="BH7" s="85"/>
      <c r="BI7" s="85"/>
      <c r="BJ7" s="85"/>
    </row>
    <row r="8" spans="1:66" x14ac:dyDescent="0.2">
      <c r="A8" s="86" t="s">
        <v>9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8"/>
      <c r="U8" s="89" t="s">
        <v>10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90"/>
    </row>
    <row r="9" spans="1:66" x14ac:dyDescent="0.2">
      <c r="A9" s="91"/>
      <c r="B9" s="92"/>
      <c r="C9" s="93" t="s">
        <v>11</v>
      </c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5">
        <f>SUM(A9*48)</f>
        <v>0</v>
      </c>
      <c r="Q9" s="95"/>
      <c r="R9" s="95"/>
      <c r="S9" s="95"/>
      <c r="T9" s="9"/>
      <c r="U9" s="92"/>
      <c r="V9" s="92"/>
      <c r="W9" s="94" t="s">
        <v>12</v>
      </c>
      <c r="X9" s="94"/>
      <c r="Y9" s="94"/>
      <c r="Z9" s="94"/>
      <c r="AA9" s="94"/>
      <c r="AB9" s="94"/>
      <c r="AC9" s="94"/>
      <c r="AD9" s="94"/>
      <c r="AE9" s="94"/>
      <c r="AI9" s="95">
        <f>SUM(U9*20.5)</f>
        <v>0</v>
      </c>
      <c r="AJ9" s="95"/>
      <c r="AK9" s="95"/>
      <c r="AL9" s="95"/>
      <c r="AM9" s="30"/>
    </row>
    <row r="10" spans="1:66" x14ac:dyDescent="0.2">
      <c r="A10" s="91"/>
      <c r="B10" s="92"/>
      <c r="C10" s="93" t="s">
        <v>13</v>
      </c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5">
        <f>SUM(A10*39)</f>
        <v>0</v>
      </c>
      <c r="Q10" s="95"/>
      <c r="R10" s="95"/>
      <c r="S10" s="95"/>
      <c r="T10" s="9"/>
      <c r="U10" s="96"/>
      <c r="V10" s="97"/>
      <c r="W10" s="94" t="s">
        <v>14</v>
      </c>
      <c r="X10" s="94"/>
      <c r="Y10" s="94"/>
      <c r="Z10" s="94"/>
      <c r="AA10" s="94"/>
      <c r="AB10" s="94"/>
      <c r="AC10" s="94"/>
      <c r="AD10" s="94"/>
      <c r="AE10" s="94"/>
      <c r="AI10" s="95">
        <f>SUM(U10*20.5)</f>
        <v>0</v>
      </c>
      <c r="AJ10" s="95"/>
      <c r="AK10" s="95"/>
      <c r="AL10" s="95"/>
      <c r="AM10" s="20"/>
    </row>
    <row r="11" spans="1:66" x14ac:dyDescent="0.2">
      <c r="A11" s="91"/>
      <c r="B11" s="92"/>
      <c r="C11" s="93" t="s">
        <v>15</v>
      </c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5">
        <f>SUM(A11*38)</f>
        <v>0</v>
      </c>
      <c r="Q11" s="95"/>
      <c r="R11" s="95"/>
      <c r="S11" s="95"/>
      <c r="T11" s="9"/>
      <c r="U11" s="92"/>
      <c r="V11" s="92"/>
      <c r="W11" s="94" t="s">
        <v>16</v>
      </c>
      <c r="X11" s="94"/>
      <c r="Y11" s="94"/>
      <c r="Z11" s="94"/>
      <c r="AA11" s="94"/>
      <c r="AB11" s="94"/>
      <c r="AC11" s="94"/>
      <c r="AD11" s="94"/>
      <c r="AE11" s="94"/>
      <c r="AI11" s="95">
        <f>SUM(U11*16.95)</f>
        <v>0</v>
      </c>
      <c r="AJ11" s="95"/>
      <c r="AK11" s="95"/>
      <c r="AL11" s="95"/>
      <c r="AM11" s="20"/>
      <c r="BF11" s="10"/>
    </row>
    <row r="12" spans="1:66" x14ac:dyDescent="0.2">
      <c r="A12" s="91"/>
      <c r="B12" s="92"/>
      <c r="C12" s="98" t="s">
        <v>17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100">
        <f>SUM(A12*34)</f>
        <v>0</v>
      </c>
      <c r="Q12" s="100"/>
      <c r="R12" s="100"/>
      <c r="S12" s="100"/>
      <c r="T12" s="11"/>
      <c r="U12" s="92"/>
      <c r="V12" s="92"/>
      <c r="W12" s="94" t="s">
        <v>18</v>
      </c>
      <c r="X12" s="94"/>
      <c r="Y12" s="94"/>
      <c r="Z12" s="94"/>
      <c r="AA12" s="94"/>
      <c r="AB12" s="94"/>
      <c r="AC12" s="94"/>
      <c r="AD12" s="94"/>
      <c r="AE12" s="94"/>
      <c r="AI12" s="95">
        <f>SUM(U12*2.05)</f>
        <v>0</v>
      </c>
      <c r="AJ12" s="95"/>
      <c r="AK12" s="95"/>
      <c r="AL12" s="95"/>
      <c r="AM12" s="20"/>
      <c r="BF12" s="101"/>
      <c r="BG12" s="101"/>
    </row>
    <row r="13" spans="1:66" x14ac:dyDescent="0.2">
      <c r="A13" s="102" t="s">
        <v>19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4"/>
      <c r="U13" s="92"/>
      <c r="V13" s="92"/>
      <c r="W13" s="94" t="s">
        <v>20</v>
      </c>
      <c r="X13" s="94"/>
      <c r="Y13" s="94"/>
      <c r="Z13" s="94"/>
      <c r="AA13" s="94"/>
      <c r="AB13" s="94"/>
      <c r="AC13" s="94"/>
      <c r="AD13" s="94"/>
      <c r="AE13" s="94"/>
      <c r="AI13" s="95">
        <f>SUM(U13*3.4)</f>
        <v>0</v>
      </c>
      <c r="AJ13" s="95"/>
      <c r="AK13" s="95"/>
      <c r="AL13" s="95"/>
      <c r="AM13" s="20"/>
      <c r="BH13" s="12"/>
      <c r="BI13" s="12"/>
      <c r="BJ13" s="12"/>
      <c r="BK13" s="85"/>
      <c r="BL13" s="85"/>
      <c r="BM13" s="85"/>
      <c r="BN13" s="85"/>
    </row>
    <row r="14" spans="1:66" x14ac:dyDescent="0.2">
      <c r="A14" s="91"/>
      <c r="B14" s="92"/>
      <c r="C14" s="94" t="s">
        <v>21</v>
      </c>
      <c r="D14" s="94"/>
      <c r="E14" s="94"/>
      <c r="F14" s="94"/>
      <c r="G14" s="94"/>
      <c r="H14" s="94"/>
      <c r="I14" s="94"/>
      <c r="J14" s="94"/>
      <c r="K14" s="94"/>
      <c r="L14" s="94"/>
      <c r="P14" s="95">
        <f>SUM(A14*22.75)</f>
        <v>0</v>
      </c>
      <c r="Q14" s="95"/>
      <c r="R14" s="95"/>
      <c r="S14" s="95"/>
      <c r="T14" s="9"/>
      <c r="U14" s="92"/>
      <c r="V14" s="92"/>
      <c r="W14" s="94" t="s">
        <v>22</v>
      </c>
      <c r="X14" s="94"/>
      <c r="Y14" s="94"/>
      <c r="Z14" s="94"/>
      <c r="AA14" s="94"/>
      <c r="AB14" s="94"/>
      <c r="AC14" s="94"/>
      <c r="AD14" s="94"/>
      <c r="AE14" s="94"/>
      <c r="AI14" s="95">
        <f>SUM(U14*2.25)</f>
        <v>0</v>
      </c>
      <c r="AJ14" s="95"/>
      <c r="AK14" s="95"/>
      <c r="AL14" s="95"/>
      <c r="AM14" s="20"/>
    </row>
    <row r="15" spans="1:66" x14ac:dyDescent="0.2">
      <c r="A15" s="91"/>
      <c r="B15" s="92"/>
      <c r="C15" s="94" t="s">
        <v>23</v>
      </c>
      <c r="D15" s="94"/>
      <c r="E15" s="94"/>
      <c r="F15" s="94"/>
      <c r="G15" s="94"/>
      <c r="H15" s="94"/>
      <c r="I15" s="94"/>
      <c r="J15" s="94"/>
      <c r="K15" s="94"/>
      <c r="L15" s="94"/>
      <c r="P15" s="95">
        <f>SUM(A15*13.15)</f>
        <v>0</v>
      </c>
      <c r="Q15" s="95"/>
      <c r="R15" s="95"/>
      <c r="S15" s="95"/>
      <c r="T15" s="9"/>
      <c r="U15" s="92"/>
      <c r="V15" s="92"/>
      <c r="W15" s="94" t="s">
        <v>24</v>
      </c>
      <c r="X15" s="94"/>
      <c r="Y15" s="94"/>
      <c r="Z15" s="94"/>
      <c r="AA15" s="94"/>
      <c r="AB15" s="94"/>
      <c r="AC15" s="94"/>
      <c r="AD15" s="94"/>
      <c r="AE15" s="94"/>
      <c r="AI15" s="95">
        <f>SUM(U15*3.25)</f>
        <v>0</v>
      </c>
      <c r="AJ15" s="95"/>
      <c r="AK15" s="95"/>
      <c r="AL15" s="95"/>
      <c r="AM15" s="20"/>
      <c r="BF15" s="101"/>
      <c r="BG15" s="101"/>
    </row>
    <row r="16" spans="1:66" x14ac:dyDescent="0.2">
      <c r="A16" s="91"/>
      <c r="B16" s="92"/>
      <c r="C16" s="93" t="s">
        <v>25</v>
      </c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P16" s="95">
        <f>SUM(A16*11.5)</f>
        <v>0</v>
      </c>
      <c r="Q16" s="95"/>
      <c r="R16" s="95"/>
      <c r="S16" s="95"/>
      <c r="T16" s="9"/>
      <c r="U16" s="92"/>
      <c r="V16" s="92"/>
      <c r="W16" s="94" t="s">
        <v>26</v>
      </c>
      <c r="X16" s="94"/>
      <c r="Y16" s="94"/>
      <c r="Z16" s="94"/>
      <c r="AA16" s="94"/>
      <c r="AB16" s="94"/>
      <c r="AC16" s="94"/>
      <c r="AD16" s="94"/>
      <c r="AE16" s="94"/>
      <c r="AI16" s="95">
        <f>SUM(U16*1.75)</f>
        <v>0</v>
      </c>
      <c r="AJ16" s="95"/>
      <c r="AK16" s="95"/>
      <c r="AL16" s="95"/>
      <c r="AM16" s="20"/>
      <c r="BH16" s="12"/>
      <c r="BI16" s="12"/>
      <c r="BJ16" s="12"/>
      <c r="BK16" s="85"/>
      <c r="BL16" s="85"/>
      <c r="BM16" s="85"/>
      <c r="BN16" s="85"/>
    </row>
    <row r="17" spans="1:66" x14ac:dyDescent="0.2">
      <c r="A17" s="105"/>
      <c r="B17" s="97"/>
      <c r="C17" s="93" t="s">
        <v>27</v>
      </c>
      <c r="D17" s="94"/>
      <c r="E17" s="94"/>
      <c r="F17" s="94"/>
      <c r="G17" s="94"/>
      <c r="H17" s="94"/>
      <c r="I17" s="94"/>
      <c r="J17" s="94"/>
      <c r="K17" s="94"/>
      <c r="L17" s="94"/>
      <c r="M17" s="94"/>
      <c r="P17" s="95">
        <f>SUM(A17*11.5)</f>
        <v>0</v>
      </c>
      <c r="Q17" s="95"/>
      <c r="R17" s="95"/>
      <c r="S17" s="95"/>
      <c r="T17" s="9"/>
      <c r="U17" s="92"/>
      <c r="V17" s="92"/>
      <c r="W17" s="93" t="s">
        <v>28</v>
      </c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5">
        <f>SUM(U17*2.95)</f>
        <v>0</v>
      </c>
      <c r="AJ17" s="95"/>
      <c r="AK17" s="95"/>
      <c r="AL17" s="95"/>
      <c r="AM17" s="20"/>
      <c r="BH17" s="12"/>
      <c r="BI17" s="12"/>
      <c r="BJ17" s="12"/>
      <c r="BK17" s="33"/>
      <c r="BL17" s="33"/>
      <c r="BM17" s="33"/>
      <c r="BN17" s="33"/>
    </row>
    <row r="18" spans="1:66" x14ac:dyDescent="0.2">
      <c r="A18" s="91"/>
      <c r="B18" s="92"/>
      <c r="C18" s="99" t="s">
        <v>29</v>
      </c>
      <c r="D18" s="99"/>
      <c r="E18" s="99"/>
      <c r="F18" s="99"/>
      <c r="G18" s="99"/>
      <c r="H18" s="99"/>
      <c r="I18" s="99"/>
      <c r="J18" s="99"/>
      <c r="K18" s="99"/>
      <c r="L18" s="99"/>
      <c r="M18" s="36"/>
      <c r="N18" s="36"/>
      <c r="O18" s="36"/>
      <c r="P18" s="100">
        <f>SUM(A18*8.95)</f>
        <v>0</v>
      </c>
      <c r="Q18" s="100"/>
      <c r="R18" s="100"/>
      <c r="S18" s="100"/>
      <c r="T18" s="11"/>
      <c r="U18" s="92"/>
      <c r="V18" s="92"/>
      <c r="W18" s="93" t="s">
        <v>30</v>
      </c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>
        <f>SUM(U18*2.85)</f>
        <v>0</v>
      </c>
      <c r="AJ18" s="95"/>
      <c r="AK18" s="95"/>
      <c r="AL18" s="95"/>
      <c r="AM18" s="20"/>
    </row>
    <row r="19" spans="1:66" x14ac:dyDescent="0.2">
      <c r="A19" s="102" t="s">
        <v>31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4"/>
      <c r="U19" s="92"/>
      <c r="V19" s="92"/>
      <c r="W19" s="93" t="s">
        <v>32</v>
      </c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5">
        <f>SUM(U19*2)</f>
        <v>0</v>
      </c>
      <c r="AJ19" s="95"/>
      <c r="AK19" s="95"/>
      <c r="AL19" s="95"/>
      <c r="AM19" s="20"/>
      <c r="BF19" s="101"/>
      <c r="BG19" s="101"/>
    </row>
    <row r="20" spans="1:66" x14ac:dyDescent="0.2">
      <c r="A20" s="91"/>
      <c r="B20" s="92"/>
      <c r="C20" s="93" t="s">
        <v>33</v>
      </c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P20" s="95">
        <f>SUM(A20*3.5)</f>
        <v>0</v>
      </c>
      <c r="Q20" s="95"/>
      <c r="R20" s="95"/>
      <c r="S20" s="95"/>
      <c r="T20" s="9"/>
      <c r="U20" s="92"/>
      <c r="V20" s="92"/>
      <c r="W20" s="93" t="s">
        <v>34</v>
      </c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>
        <f>SUM(U20*2.75)</f>
        <v>0</v>
      </c>
      <c r="AJ20" s="95"/>
      <c r="AK20" s="95"/>
      <c r="AL20" s="95"/>
      <c r="AM20" s="20"/>
      <c r="BH20" s="12"/>
      <c r="BI20" s="12"/>
      <c r="BJ20" s="12"/>
      <c r="BK20" s="85"/>
      <c r="BL20" s="85"/>
      <c r="BM20" s="85"/>
      <c r="BN20" s="85"/>
    </row>
    <row r="21" spans="1:66" x14ac:dyDescent="0.2">
      <c r="A21" s="91"/>
      <c r="B21" s="92"/>
      <c r="C21" s="2" t="s">
        <v>35</v>
      </c>
      <c r="P21" s="95">
        <f>SUM(A21*4.25)</f>
        <v>0</v>
      </c>
      <c r="Q21" s="95"/>
      <c r="R21" s="95"/>
      <c r="S21" s="95"/>
      <c r="T21" s="9"/>
      <c r="U21" s="92"/>
      <c r="V21" s="92"/>
      <c r="W21" s="93" t="s">
        <v>36</v>
      </c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5">
        <f>SUM(U21*22.75)</f>
        <v>0</v>
      </c>
      <c r="AJ21" s="95"/>
      <c r="AK21" s="95"/>
      <c r="AL21" s="95"/>
      <c r="AM21" s="20"/>
      <c r="BF21" s="13"/>
    </row>
    <row r="22" spans="1:66" x14ac:dyDescent="0.2">
      <c r="A22" s="91"/>
      <c r="B22" s="92"/>
      <c r="C22" s="94" t="s">
        <v>37</v>
      </c>
      <c r="D22" s="94"/>
      <c r="E22" s="94"/>
      <c r="F22" s="94"/>
      <c r="G22" s="94"/>
      <c r="H22" s="94"/>
      <c r="I22" s="94"/>
      <c r="J22" s="94"/>
      <c r="K22" s="94"/>
      <c r="L22" s="94"/>
      <c r="P22" s="95">
        <f>SUM(A22*2.25)</f>
        <v>0</v>
      </c>
      <c r="Q22" s="95"/>
      <c r="R22" s="95"/>
      <c r="S22" s="95"/>
      <c r="T22" s="9"/>
      <c r="U22" s="92"/>
      <c r="V22" s="92"/>
      <c r="W22" s="93" t="s">
        <v>38</v>
      </c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>
        <f>SUM(U22*25.95)</f>
        <v>0</v>
      </c>
      <c r="AJ22" s="95"/>
      <c r="AK22" s="95"/>
      <c r="AL22" s="95"/>
      <c r="AM22" s="20"/>
      <c r="BF22" s="101"/>
      <c r="BG22" s="101"/>
      <c r="BK22" s="85"/>
      <c r="BL22" s="85"/>
      <c r="BM22" s="85"/>
      <c r="BN22" s="85"/>
    </row>
    <row r="23" spans="1:66" x14ac:dyDescent="0.2">
      <c r="A23" s="91"/>
      <c r="B23" s="92"/>
      <c r="C23" s="94" t="s">
        <v>39</v>
      </c>
      <c r="D23" s="94"/>
      <c r="E23" s="94"/>
      <c r="F23" s="94"/>
      <c r="G23" s="94"/>
      <c r="H23" s="94"/>
      <c r="I23" s="94"/>
      <c r="J23" s="94"/>
      <c r="K23" s="94"/>
      <c r="L23" s="94"/>
      <c r="P23" s="95">
        <f>SUM(A23*2.9)</f>
        <v>0</v>
      </c>
      <c r="Q23" s="95"/>
      <c r="R23" s="95"/>
      <c r="S23" s="95"/>
      <c r="U23" s="89" t="s">
        <v>53</v>
      </c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90"/>
      <c r="BF23" s="101"/>
      <c r="BG23" s="101"/>
      <c r="BK23" s="85"/>
      <c r="BL23" s="85"/>
      <c r="BM23" s="85"/>
      <c r="BN23" s="85"/>
    </row>
    <row r="24" spans="1:66" x14ac:dyDescent="0.2">
      <c r="A24" s="91"/>
      <c r="B24" s="92"/>
      <c r="C24" s="93" t="s">
        <v>40</v>
      </c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5">
        <f>SUM(A24*3.85)</f>
        <v>0</v>
      </c>
      <c r="Q24" s="95"/>
      <c r="R24" s="95"/>
      <c r="S24" s="95"/>
      <c r="U24" s="92"/>
      <c r="V24" s="92"/>
      <c r="W24" s="93" t="s">
        <v>55</v>
      </c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>
        <f>SUM(U24*23.25)</f>
        <v>0</v>
      </c>
      <c r="AJ24" s="95"/>
      <c r="AK24" s="95"/>
      <c r="AL24" s="95"/>
      <c r="AM24" s="20"/>
      <c r="BF24" s="101"/>
      <c r="BG24" s="101"/>
      <c r="BK24" s="85"/>
      <c r="BL24" s="85"/>
      <c r="BM24" s="85"/>
      <c r="BN24" s="85"/>
    </row>
    <row r="25" spans="1:66" x14ac:dyDescent="0.2">
      <c r="A25" s="91"/>
      <c r="B25" s="92"/>
      <c r="C25" s="94" t="s">
        <v>41</v>
      </c>
      <c r="D25" s="94"/>
      <c r="E25" s="94"/>
      <c r="F25" s="94"/>
      <c r="G25" s="94"/>
      <c r="H25" s="94"/>
      <c r="I25" s="94"/>
      <c r="J25" s="94"/>
      <c r="K25" s="94"/>
      <c r="L25" s="94"/>
      <c r="P25" s="95">
        <f>SUM(A25*2.5)</f>
        <v>0</v>
      </c>
      <c r="Q25" s="95"/>
      <c r="R25" s="95"/>
      <c r="S25" s="95"/>
      <c r="U25" s="92"/>
      <c r="V25" s="92"/>
      <c r="W25" s="93" t="s">
        <v>57</v>
      </c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>
        <f>SUM(U25*19.95)</f>
        <v>0</v>
      </c>
      <c r="AJ25" s="95"/>
      <c r="AK25" s="95"/>
      <c r="AL25" s="95"/>
      <c r="AM25" s="20"/>
      <c r="BF25" s="35"/>
      <c r="BG25" s="35"/>
      <c r="BK25" s="33"/>
      <c r="BL25" s="33"/>
      <c r="BM25" s="33"/>
      <c r="BN25" s="33"/>
    </row>
    <row r="26" spans="1:66" x14ac:dyDescent="0.2">
      <c r="A26" s="105"/>
      <c r="B26" s="97"/>
      <c r="C26" s="93" t="s">
        <v>42</v>
      </c>
      <c r="D26" s="94"/>
      <c r="E26" s="94"/>
      <c r="F26" s="94"/>
      <c r="G26" s="94"/>
      <c r="H26" s="94"/>
      <c r="I26" s="94"/>
      <c r="J26" s="94"/>
      <c r="K26" s="94"/>
      <c r="L26" s="94"/>
      <c r="P26" s="95">
        <f>SUM(A26*2.25)</f>
        <v>0</v>
      </c>
      <c r="Q26" s="95"/>
      <c r="R26" s="95"/>
      <c r="S26" s="95"/>
      <c r="U26" s="92"/>
      <c r="V26" s="92"/>
      <c r="W26" s="93" t="s">
        <v>59</v>
      </c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>
        <f>SUM(U26*16.75)</f>
        <v>0</v>
      </c>
      <c r="AJ26" s="95"/>
      <c r="AK26" s="95"/>
      <c r="AL26" s="95"/>
      <c r="AM26" s="20"/>
      <c r="BF26" s="35"/>
      <c r="BG26" s="35"/>
      <c r="BK26" s="33"/>
      <c r="BL26" s="33"/>
      <c r="BM26" s="33"/>
      <c r="BN26" s="33"/>
    </row>
    <row r="27" spans="1:66" x14ac:dyDescent="0.2">
      <c r="A27" s="105"/>
      <c r="B27" s="97"/>
      <c r="C27" s="93" t="s">
        <v>43</v>
      </c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P27" s="95">
        <f>SUM(A27*2.45)</f>
        <v>0</v>
      </c>
      <c r="Q27" s="95"/>
      <c r="R27" s="95"/>
      <c r="S27" s="95"/>
      <c r="U27" s="92"/>
      <c r="V27" s="92"/>
      <c r="W27" s="94" t="s">
        <v>61</v>
      </c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>
        <f>SUM(U27*14.1)</f>
        <v>0</v>
      </c>
      <c r="AJ27" s="95"/>
      <c r="AK27" s="95"/>
      <c r="AL27" s="95"/>
      <c r="AM27" s="20"/>
      <c r="BF27" s="35"/>
      <c r="BG27" s="35"/>
      <c r="BK27" s="33"/>
      <c r="BL27" s="33"/>
      <c r="BM27" s="33"/>
      <c r="BN27" s="33"/>
    </row>
    <row r="28" spans="1:66" x14ac:dyDescent="0.2">
      <c r="A28" s="105"/>
      <c r="B28" s="97"/>
      <c r="C28" s="93" t="s">
        <v>44</v>
      </c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P28" s="95">
        <f>SUM(A28*2.85)</f>
        <v>0</v>
      </c>
      <c r="Q28" s="95"/>
      <c r="R28" s="95"/>
      <c r="S28" s="95"/>
      <c r="U28" s="92"/>
      <c r="V28" s="92"/>
      <c r="W28" s="93" t="s">
        <v>63</v>
      </c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>
        <f>SUM(U28*12.85)</f>
        <v>0</v>
      </c>
      <c r="AJ28" s="95"/>
      <c r="AK28" s="95"/>
      <c r="AL28" s="95"/>
      <c r="AM28" s="20"/>
      <c r="BF28" s="35"/>
      <c r="BG28" s="35"/>
      <c r="BK28" s="33"/>
      <c r="BL28" s="33"/>
      <c r="BM28" s="33"/>
      <c r="BN28" s="33"/>
    </row>
    <row r="29" spans="1:66" x14ac:dyDescent="0.2">
      <c r="A29" s="91"/>
      <c r="B29" s="92"/>
      <c r="C29" s="93" t="s">
        <v>45</v>
      </c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P29" s="95">
        <f>SUM(A29*3.25)</f>
        <v>0</v>
      </c>
      <c r="Q29" s="95"/>
      <c r="R29" s="95"/>
      <c r="S29" s="95"/>
      <c r="U29" s="92"/>
      <c r="V29" s="92"/>
      <c r="W29" s="93" t="s">
        <v>65</v>
      </c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>
        <f>SUM(U29*11.75)</f>
        <v>0</v>
      </c>
      <c r="AJ29" s="95"/>
      <c r="AK29" s="95"/>
      <c r="AL29" s="95"/>
      <c r="AM29" s="20"/>
      <c r="BF29" s="35"/>
      <c r="BG29" s="35"/>
      <c r="BK29" s="33"/>
      <c r="BL29" s="33"/>
      <c r="BM29" s="33"/>
      <c r="BN29" s="33"/>
    </row>
    <row r="30" spans="1:66" x14ac:dyDescent="0.2">
      <c r="A30" s="91"/>
      <c r="B30" s="92"/>
      <c r="C30" s="93" t="s">
        <v>46</v>
      </c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P30" s="95">
        <f>SUM(A30*2.3)</f>
        <v>0</v>
      </c>
      <c r="Q30" s="95"/>
      <c r="R30" s="95"/>
      <c r="S30" s="95"/>
      <c r="U30" s="106"/>
      <c r="V30" s="107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9"/>
      <c r="AJ30" s="109"/>
      <c r="AK30" s="109"/>
      <c r="AL30" s="109"/>
      <c r="AM30" s="20"/>
      <c r="BF30" s="35"/>
      <c r="BG30" s="35"/>
      <c r="BK30" s="33"/>
      <c r="BL30" s="33"/>
      <c r="BM30" s="33"/>
      <c r="BN30" s="33"/>
    </row>
    <row r="31" spans="1:66" x14ac:dyDescent="0.2">
      <c r="A31" s="91"/>
      <c r="B31" s="92"/>
      <c r="C31" s="93" t="s">
        <v>47</v>
      </c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5">
        <f>SUM(A31*2.3)</f>
        <v>0</v>
      </c>
      <c r="Q31" s="95"/>
      <c r="R31" s="95"/>
      <c r="S31" s="95"/>
      <c r="U31" s="92"/>
      <c r="V31" s="92"/>
      <c r="W31" s="98" t="s">
        <v>68</v>
      </c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100">
        <f>SUM(U31*5.8)</f>
        <v>0</v>
      </c>
      <c r="AJ31" s="100"/>
      <c r="AK31" s="100"/>
      <c r="AL31" s="100"/>
      <c r="AM31" s="31"/>
      <c r="BF31" s="35"/>
      <c r="BG31" s="35"/>
      <c r="BK31" s="33"/>
      <c r="BL31" s="33"/>
      <c r="BM31" s="33"/>
      <c r="BN31" s="33"/>
    </row>
    <row r="32" spans="1:66" x14ac:dyDescent="0.2">
      <c r="A32" s="91"/>
      <c r="B32" s="92"/>
      <c r="C32" s="99" t="s">
        <v>48</v>
      </c>
      <c r="D32" s="99"/>
      <c r="E32" s="99"/>
      <c r="F32" s="99"/>
      <c r="G32" s="99"/>
      <c r="H32" s="99"/>
      <c r="I32" s="99"/>
      <c r="J32" s="99"/>
      <c r="K32" s="99"/>
      <c r="L32" s="99"/>
      <c r="M32" s="36"/>
      <c r="N32" s="36"/>
      <c r="O32" s="36"/>
      <c r="P32" s="100">
        <f>SUM(A32*2.35)</f>
        <v>0</v>
      </c>
      <c r="Q32" s="100"/>
      <c r="R32" s="100"/>
      <c r="S32" s="100"/>
      <c r="T32" s="36"/>
      <c r="U32" s="110" t="s">
        <v>70</v>
      </c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11"/>
      <c r="BF32" s="35"/>
      <c r="BG32" s="35"/>
      <c r="BK32" s="33"/>
      <c r="BL32" s="33"/>
      <c r="BM32" s="33"/>
      <c r="BN32" s="33"/>
    </row>
    <row r="33" spans="1:67" x14ac:dyDescent="0.2">
      <c r="A33" s="102" t="s">
        <v>49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92"/>
      <c r="V33" s="92"/>
      <c r="W33" s="93" t="s">
        <v>72</v>
      </c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5">
        <f>SUM(U33*5.55)</f>
        <v>0</v>
      </c>
      <c r="AJ33" s="95"/>
      <c r="AK33" s="95"/>
      <c r="AL33" s="95"/>
      <c r="AM33" s="20"/>
      <c r="BD33" s="8"/>
      <c r="BF33" s="35"/>
      <c r="BG33" s="35"/>
      <c r="BK33" s="33"/>
      <c r="BL33" s="33"/>
      <c r="BM33" s="33"/>
      <c r="BN33" s="33"/>
    </row>
    <row r="34" spans="1:67" x14ac:dyDescent="0.2">
      <c r="A34" s="91"/>
      <c r="B34" s="92"/>
      <c r="C34" s="94" t="s">
        <v>50</v>
      </c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5">
        <f>SUM(A34*49)</f>
        <v>0</v>
      </c>
      <c r="Q34" s="95"/>
      <c r="R34" s="95"/>
      <c r="S34" s="95"/>
      <c r="U34" s="92"/>
      <c r="V34" s="92"/>
      <c r="W34" s="93" t="s">
        <v>74</v>
      </c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5">
        <f>SUM(U34*6.75)</f>
        <v>0</v>
      </c>
      <c r="AJ34" s="95"/>
      <c r="AK34" s="95"/>
      <c r="AL34" s="95"/>
      <c r="AM34" s="20"/>
      <c r="AY34" s="101"/>
      <c r="AZ34" s="101"/>
      <c r="BA34" s="8"/>
      <c r="BB34" s="8"/>
      <c r="BC34" s="8"/>
      <c r="BD34" s="8"/>
      <c r="BF34" s="35"/>
      <c r="BG34" s="35"/>
      <c r="BK34" s="33"/>
      <c r="BL34" s="33"/>
      <c r="BM34" s="33"/>
      <c r="BN34" s="33"/>
      <c r="BO34" s="33"/>
    </row>
    <row r="35" spans="1:67" x14ac:dyDescent="0.2">
      <c r="A35" s="91"/>
      <c r="B35" s="92"/>
      <c r="C35" s="94" t="s">
        <v>51</v>
      </c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5">
        <f>SUM(A35*49)</f>
        <v>0</v>
      </c>
      <c r="Q35" s="95"/>
      <c r="R35" s="95"/>
      <c r="S35" s="95"/>
      <c r="U35" s="92"/>
      <c r="V35" s="92"/>
      <c r="W35" s="93" t="s">
        <v>76</v>
      </c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5">
        <f>SUM(U35*6.5)</f>
        <v>0</v>
      </c>
      <c r="AJ35" s="95"/>
      <c r="AK35" s="95"/>
      <c r="AL35" s="95"/>
      <c r="AM35" s="20"/>
      <c r="AY35" s="101"/>
      <c r="AZ35" s="101"/>
      <c r="BA35" s="8"/>
      <c r="BB35" s="8"/>
      <c r="BC35" s="8"/>
      <c r="BD35" s="8"/>
      <c r="BF35" s="35"/>
      <c r="BG35" s="35"/>
      <c r="BK35" s="33"/>
      <c r="BL35" s="33"/>
      <c r="BM35" s="33"/>
      <c r="BN35" s="33"/>
      <c r="BO35" s="33"/>
    </row>
    <row r="36" spans="1:67" x14ac:dyDescent="0.2">
      <c r="A36" s="91"/>
      <c r="B36" s="92"/>
      <c r="C36" s="94" t="s">
        <v>52</v>
      </c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5">
        <f>SUM(A36*49)</f>
        <v>0</v>
      </c>
      <c r="Q36" s="95"/>
      <c r="R36" s="95"/>
      <c r="S36" s="95"/>
      <c r="T36" s="9"/>
      <c r="U36" s="92"/>
      <c r="V36" s="92"/>
      <c r="W36" s="93" t="s">
        <v>78</v>
      </c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5">
        <f>SUM(U36*6.5)</f>
        <v>0</v>
      </c>
      <c r="AJ36" s="95"/>
      <c r="AK36" s="95"/>
      <c r="AL36" s="95"/>
      <c r="AM36" s="20"/>
      <c r="AY36" s="101"/>
      <c r="AZ36" s="101"/>
      <c r="BA36" s="8"/>
      <c r="BB36" s="8"/>
      <c r="BC36" s="8"/>
      <c r="BD36" s="8"/>
      <c r="BE36" s="8"/>
      <c r="BG36" s="14"/>
      <c r="BH36" s="14"/>
      <c r="BI36" s="14"/>
      <c r="BL36" s="85"/>
      <c r="BM36" s="85"/>
      <c r="BN36" s="85"/>
      <c r="BO36" s="85"/>
    </row>
    <row r="37" spans="1:67" x14ac:dyDescent="0.2">
      <c r="A37" s="91"/>
      <c r="B37" s="92"/>
      <c r="C37" s="94" t="s">
        <v>54</v>
      </c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5">
        <f>SUM(A37*49)</f>
        <v>0</v>
      </c>
      <c r="Q37" s="95"/>
      <c r="R37" s="95"/>
      <c r="S37" s="95"/>
      <c r="U37" s="92"/>
      <c r="V37" s="92"/>
      <c r="W37" s="93" t="s">
        <v>80</v>
      </c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5">
        <f>SUM(U37*6.5)</f>
        <v>0</v>
      </c>
      <c r="AJ37" s="95"/>
      <c r="AK37" s="95"/>
      <c r="AL37" s="95"/>
      <c r="AM37" s="20"/>
    </row>
    <row r="38" spans="1:67" x14ac:dyDescent="0.2">
      <c r="A38" s="91"/>
      <c r="B38" s="92"/>
      <c r="C38" s="94" t="s">
        <v>56</v>
      </c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5">
        <f>SUM(A38*55)</f>
        <v>0</v>
      </c>
      <c r="Q38" s="95"/>
      <c r="R38" s="95"/>
      <c r="S38" s="95"/>
      <c r="U38" s="92"/>
      <c r="V38" s="92"/>
      <c r="W38" s="93" t="s">
        <v>82</v>
      </c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5">
        <f>SUM(U38*6.5)</f>
        <v>0</v>
      </c>
      <c r="AJ38" s="95"/>
      <c r="AK38" s="95"/>
      <c r="AL38" s="95"/>
      <c r="AM38" s="20"/>
      <c r="AY38" s="101"/>
      <c r="AZ38" s="101"/>
      <c r="BA38" s="8"/>
      <c r="BB38" s="8"/>
      <c r="BC38" s="8"/>
      <c r="BD38" s="8"/>
      <c r="BE38" s="8"/>
      <c r="BF38" s="8"/>
      <c r="BG38" s="12"/>
      <c r="BH38" s="12"/>
      <c r="BI38" s="12"/>
      <c r="BL38" s="85"/>
      <c r="BM38" s="85"/>
      <c r="BN38" s="85"/>
      <c r="BO38" s="85"/>
    </row>
    <row r="39" spans="1:67" x14ac:dyDescent="0.2">
      <c r="A39" s="91"/>
      <c r="B39" s="92"/>
      <c r="C39" s="94" t="s">
        <v>58</v>
      </c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5">
        <f>SUM(A39*75)</f>
        <v>0</v>
      </c>
      <c r="Q39" s="95"/>
      <c r="R39" s="95"/>
      <c r="S39" s="95"/>
      <c r="U39" s="92"/>
      <c r="V39" s="92"/>
      <c r="W39" s="93" t="s">
        <v>84</v>
      </c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5">
        <f>SUM(U39*6.5)</f>
        <v>0</v>
      </c>
      <c r="AJ39" s="95"/>
      <c r="AK39" s="95"/>
      <c r="AL39" s="95"/>
      <c r="AM39" s="20"/>
    </row>
    <row r="40" spans="1:67" x14ac:dyDescent="0.2">
      <c r="A40" s="91"/>
      <c r="B40" s="92"/>
      <c r="C40" s="94" t="s">
        <v>60</v>
      </c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5">
        <f>SUM(A40*90)</f>
        <v>0</v>
      </c>
      <c r="Q40" s="95"/>
      <c r="R40" s="95"/>
      <c r="S40" s="95"/>
      <c r="U40" s="112" t="s">
        <v>86</v>
      </c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4"/>
    </row>
    <row r="41" spans="1:67" x14ac:dyDescent="0.2">
      <c r="A41" s="91"/>
      <c r="B41" s="92"/>
      <c r="C41" s="94" t="s">
        <v>62</v>
      </c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5">
        <f>SUM(A41*65)</f>
        <v>0</v>
      </c>
      <c r="Q41" s="95"/>
      <c r="R41" s="95"/>
      <c r="S41" s="95"/>
      <c r="U41" s="97"/>
      <c r="V41" s="92"/>
      <c r="W41" s="93" t="s">
        <v>88</v>
      </c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5">
        <f t="shared" ref="AI41:AI46" si="0">SUM(U41*28)</f>
        <v>0</v>
      </c>
      <c r="AJ41" s="95"/>
      <c r="AK41" s="95"/>
      <c r="AL41" s="95"/>
      <c r="AM41" s="20"/>
    </row>
    <row r="42" spans="1:67" x14ac:dyDescent="0.2">
      <c r="A42" s="91"/>
      <c r="B42" s="92"/>
      <c r="C42" s="94" t="s">
        <v>64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5">
        <f>SUM(A42*88)</f>
        <v>0</v>
      </c>
      <c r="Q42" s="95"/>
      <c r="R42" s="95"/>
      <c r="S42" s="95"/>
      <c r="U42" s="97"/>
      <c r="V42" s="92"/>
      <c r="W42" s="93" t="s">
        <v>90</v>
      </c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5">
        <f t="shared" si="0"/>
        <v>0</v>
      </c>
      <c r="AJ42" s="95"/>
      <c r="AK42" s="95"/>
      <c r="AL42" s="95"/>
      <c r="AM42" s="20"/>
    </row>
    <row r="43" spans="1:67" x14ac:dyDescent="0.2">
      <c r="A43" s="91"/>
      <c r="B43" s="92"/>
      <c r="C43" s="94" t="s">
        <v>66</v>
      </c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5">
        <f>SUM(A43*115)</f>
        <v>0</v>
      </c>
      <c r="Q43" s="95"/>
      <c r="R43" s="95"/>
      <c r="S43" s="95"/>
      <c r="U43" s="97"/>
      <c r="V43" s="92"/>
      <c r="W43" s="93" t="s">
        <v>92</v>
      </c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5">
        <f t="shared" si="0"/>
        <v>0</v>
      </c>
      <c r="AJ43" s="95"/>
      <c r="AK43" s="95"/>
      <c r="AL43" s="95"/>
      <c r="AM43" s="20"/>
    </row>
    <row r="44" spans="1:67" x14ac:dyDescent="0.2">
      <c r="A44" s="91"/>
      <c r="B44" s="92"/>
      <c r="C44" s="94" t="s">
        <v>67</v>
      </c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5">
        <f>SUM(A44*59)</f>
        <v>0</v>
      </c>
      <c r="Q44" s="95"/>
      <c r="R44" s="95"/>
      <c r="S44" s="95"/>
      <c r="U44" s="97"/>
      <c r="V44" s="92"/>
      <c r="W44" s="93" t="s">
        <v>94</v>
      </c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5">
        <f t="shared" si="0"/>
        <v>0</v>
      </c>
      <c r="AJ44" s="95"/>
      <c r="AK44" s="95"/>
      <c r="AL44" s="95"/>
      <c r="AM44" s="20"/>
    </row>
    <row r="45" spans="1:67" x14ac:dyDescent="0.2">
      <c r="A45" s="91"/>
      <c r="B45" s="92"/>
      <c r="C45" s="94" t="s">
        <v>69</v>
      </c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5">
        <f>SUM(A45*78)</f>
        <v>0</v>
      </c>
      <c r="Q45" s="95"/>
      <c r="R45" s="95"/>
      <c r="S45" s="95"/>
      <c r="U45" s="97"/>
      <c r="V45" s="92"/>
      <c r="W45" s="93" t="s">
        <v>96</v>
      </c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5">
        <f t="shared" si="0"/>
        <v>0</v>
      </c>
      <c r="AJ45" s="95"/>
      <c r="AK45" s="95"/>
      <c r="AL45" s="95"/>
      <c r="AM45" s="20"/>
    </row>
    <row r="46" spans="1:67" x14ac:dyDescent="0.2">
      <c r="A46" s="91"/>
      <c r="B46" s="92"/>
      <c r="C46" s="94" t="s">
        <v>71</v>
      </c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5">
        <f>SUM(A46*96)</f>
        <v>0</v>
      </c>
      <c r="Q46" s="95"/>
      <c r="R46" s="95"/>
      <c r="S46" s="95"/>
      <c r="T46" s="9"/>
      <c r="U46" s="97"/>
      <c r="V46" s="92"/>
      <c r="W46" s="98" t="s">
        <v>98</v>
      </c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100">
        <f t="shared" si="0"/>
        <v>0</v>
      </c>
      <c r="AJ46" s="100"/>
      <c r="AK46" s="100"/>
      <c r="AL46" s="100"/>
      <c r="AM46" s="31"/>
    </row>
    <row r="47" spans="1:67" x14ac:dyDescent="0.2">
      <c r="A47" s="91"/>
      <c r="B47" s="92"/>
      <c r="C47" s="94" t="s">
        <v>73</v>
      </c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5">
        <f>SUM(A47*30)</f>
        <v>0</v>
      </c>
      <c r="Q47" s="95"/>
      <c r="R47" s="95"/>
      <c r="S47" s="95"/>
      <c r="T47" s="9"/>
      <c r="U47" s="110" t="s">
        <v>100</v>
      </c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11"/>
    </row>
    <row r="48" spans="1:67" x14ac:dyDescent="0.2">
      <c r="A48" s="91"/>
      <c r="B48" s="92"/>
      <c r="C48" s="94" t="s">
        <v>75</v>
      </c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5">
        <f>SUM(A48*40)</f>
        <v>0</v>
      </c>
      <c r="Q48" s="95"/>
      <c r="R48" s="95"/>
      <c r="S48" s="95"/>
      <c r="T48" s="9"/>
      <c r="U48" s="92"/>
      <c r="V48" s="92"/>
      <c r="W48" s="8" t="s">
        <v>102</v>
      </c>
      <c r="X48" s="8"/>
      <c r="Y48" s="8"/>
      <c r="Z48" s="8"/>
      <c r="AA48" s="8"/>
      <c r="AB48" s="8"/>
      <c r="AC48" s="15"/>
      <c r="AD48" s="15"/>
      <c r="AE48" s="15"/>
      <c r="AJ48" s="95">
        <f>SUM(U48*34)</f>
        <v>0</v>
      </c>
      <c r="AK48" s="95"/>
      <c r="AL48" s="95"/>
      <c r="AM48" s="117"/>
    </row>
    <row r="49" spans="1:67" x14ac:dyDescent="0.2">
      <c r="A49" s="91"/>
      <c r="B49" s="92"/>
      <c r="C49" s="94" t="s">
        <v>77</v>
      </c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5">
        <f>SUM(A49*51)</f>
        <v>0</v>
      </c>
      <c r="Q49" s="95"/>
      <c r="R49" s="95"/>
      <c r="S49" s="95"/>
      <c r="T49" s="9"/>
      <c r="U49" s="92"/>
      <c r="V49" s="92"/>
      <c r="W49" s="8" t="s">
        <v>104</v>
      </c>
      <c r="X49" s="8"/>
      <c r="Y49" s="8"/>
      <c r="Z49" s="8"/>
      <c r="AA49" s="8"/>
      <c r="AB49" s="8"/>
      <c r="AC49" s="15"/>
      <c r="AD49" s="15"/>
      <c r="AE49" s="15"/>
      <c r="AF49" s="8"/>
      <c r="AJ49" s="95">
        <f>SUM(U49*1)</f>
        <v>0</v>
      </c>
      <c r="AK49" s="95"/>
      <c r="AL49" s="95"/>
      <c r="AM49" s="117"/>
    </row>
    <row r="50" spans="1:67" x14ac:dyDescent="0.2">
      <c r="A50" s="91"/>
      <c r="B50" s="92"/>
      <c r="C50" s="94" t="s">
        <v>79</v>
      </c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5">
        <f>SUM(A50*64)</f>
        <v>0</v>
      </c>
      <c r="Q50" s="95"/>
      <c r="R50" s="95"/>
      <c r="S50" s="95"/>
      <c r="T50" s="9"/>
      <c r="U50" s="92"/>
      <c r="V50" s="92"/>
      <c r="W50" s="36" t="s">
        <v>106</v>
      </c>
      <c r="X50" s="36"/>
      <c r="Y50" s="36"/>
      <c r="Z50" s="99"/>
      <c r="AA50" s="99"/>
      <c r="AB50" s="99"/>
      <c r="AC50" s="99"/>
      <c r="AD50" s="99"/>
      <c r="AE50" s="99"/>
      <c r="AF50" s="99"/>
      <c r="AG50" s="99"/>
      <c r="AH50" s="36"/>
      <c r="AI50" s="36"/>
      <c r="AJ50" s="100">
        <f>SUM(U50*1)</f>
        <v>0</v>
      </c>
      <c r="AK50" s="100"/>
      <c r="AL50" s="100"/>
      <c r="AM50" s="121"/>
    </row>
    <row r="51" spans="1:67" x14ac:dyDescent="0.2">
      <c r="A51" s="91"/>
      <c r="B51" s="92"/>
      <c r="C51" s="94" t="s">
        <v>81</v>
      </c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5">
        <f>SUM(A51*63)</f>
        <v>0</v>
      </c>
      <c r="Q51" s="95"/>
      <c r="R51" s="95"/>
      <c r="S51" s="95"/>
      <c r="U51" s="52"/>
      <c r="AM51" s="20"/>
    </row>
    <row r="52" spans="1:67" x14ac:dyDescent="0.2">
      <c r="A52" s="91"/>
      <c r="B52" s="92"/>
      <c r="C52" s="94" t="s">
        <v>83</v>
      </c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5">
        <f>SUM(A52*4.6)</f>
        <v>0</v>
      </c>
      <c r="Q52" s="95"/>
      <c r="R52" s="95"/>
      <c r="S52" s="95"/>
      <c r="U52" s="37"/>
      <c r="AM52" s="20"/>
    </row>
    <row r="53" spans="1:67" x14ac:dyDescent="0.2">
      <c r="A53" s="91"/>
      <c r="B53" s="92"/>
      <c r="C53" s="93" t="s">
        <v>85</v>
      </c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5">
        <f>SUM(A53*64)</f>
        <v>0</v>
      </c>
      <c r="Q53" s="95"/>
      <c r="R53" s="95"/>
      <c r="S53" s="95"/>
      <c r="U53" s="37"/>
      <c r="AM53" s="20"/>
    </row>
    <row r="54" spans="1:67" x14ac:dyDescent="0.2">
      <c r="A54" s="91"/>
      <c r="B54" s="92"/>
      <c r="C54" s="99" t="s">
        <v>87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100">
        <f>SUM(A54*62)</f>
        <v>0</v>
      </c>
      <c r="Q54" s="100"/>
      <c r="R54" s="100"/>
      <c r="S54" s="100"/>
      <c r="T54" s="11"/>
      <c r="AM54" s="20"/>
    </row>
    <row r="55" spans="1:67" x14ac:dyDescent="0.2">
      <c r="A55" s="102" t="s">
        <v>89</v>
      </c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4"/>
      <c r="AM55" s="20"/>
      <c r="BB55" s="115"/>
      <c r="BC55" s="116"/>
      <c r="BD55" s="116"/>
      <c r="BE55" s="116"/>
      <c r="BF55" s="116"/>
      <c r="BG55" s="116"/>
    </row>
    <row r="56" spans="1:67" x14ac:dyDescent="0.2">
      <c r="A56" s="91"/>
      <c r="B56" s="92"/>
      <c r="C56" s="93" t="s">
        <v>91</v>
      </c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5">
        <f>SUM(A56*28)</f>
        <v>0</v>
      </c>
      <c r="Q56" s="95"/>
      <c r="R56" s="95"/>
      <c r="S56" s="95"/>
      <c r="T56" s="9"/>
      <c r="AM56" s="20"/>
    </row>
    <row r="57" spans="1:67" x14ac:dyDescent="0.2">
      <c r="A57" s="91"/>
      <c r="B57" s="92"/>
      <c r="C57" s="93" t="s">
        <v>93</v>
      </c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5">
        <f>SUM(A57*27)</f>
        <v>0</v>
      </c>
      <c r="Q57" s="95"/>
      <c r="R57" s="95"/>
      <c r="S57" s="95"/>
      <c r="T57" s="9"/>
      <c r="AM57" s="20"/>
    </row>
    <row r="58" spans="1:67" x14ac:dyDescent="0.2">
      <c r="A58" s="91"/>
      <c r="B58" s="92"/>
      <c r="C58" s="93" t="s">
        <v>95</v>
      </c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5">
        <f>SUM(A58*27)</f>
        <v>0</v>
      </c>
      <c r="Q58" s="95"/>
      <c r="R58" s="95"/>
      <c r="S58" s="95"/>
      <c r="T58" s="9"/>
      <c r="AM58" s="20"/>
    </row>
    <row r="59" spans="1:67" x14ac:dyDescent="0.2">
      <c r="A59" s="91"/>
      <c r="B59" s="92"/>
      <c r="C59" s="93" t="s">
        <v>97</v>
      </c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85">
        <f>SUM(A59*27)</f>
        <v>0</v>
      </c>
      <c r="Q59" s="85"/>
      <c r="R59" s="85"/>
      <c r="S59" s="85"/>
      <c r="T59" s="9"/>
      <c r="AM59" s="20"/>
    </row>
    <row r="60" spans="1:67" x14ac:dyDescent="0.2">
      <c r="A60" s="91"/>
      <c r="B60" s="92"/>
      <c r="C60" s="93" t="s">
        <v>99</v>
      </c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5">
        <f>SUM(A60*30)</f>
        <v>0</v>
      </c>
      <c r="Q60" s="95"/>
      <c r="R60" s="95"/>
      <c r="S60" s="95"/>
      <c r="T60" s="9"/>
      <c r="AM60" s="20"/>
    </row>
    <row r="61" spans="1:67" x14ac:dyDescent="0.2">
      <c r="A61" s="91"/>
      <c r="B61" s="92"/>
      <c r="C61" s="93" t="s">
        <v>101</v>
      </c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5">
        <f>SUM(A61*30)</f>
        <v>0</v>
      </c>
      <c r="Q61" s="95"/>
      <c r="R61" s="95"/>
      <c r="S61" s="95"/>
      <c r="T61" s="9"/>
      <c r="AM61" s="20"/>
    </row>
    <row r="62" spans="1:67" x14ac:dyDescent="0.2">
      <c r="A62" s="91"/>
      <c r="B62" s="92"/>
      <c r="C62" s="93" t="s">
        <v>103</v>
      </c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5">
        <f>SUM(A62*27)</f>
        <v>0</v>
      </c>
      <c r="Q62" s="95"/>
      <c r="R62" s="95"/>
      <c r="S62" s="95"/>
      <c r="T62" s="9"/>
      <c r="AM62" s="20"/>
    </row>
    <row r="63" spans="1:67" x14ac:dyDescent="0.2">
      <c r="A63" s="91"/>
      <c r="B63" s="92"/>
      <c r="C63" s="93" t="s">
        <v>105</v>
      </c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5">
        <f>SUM(A63*29)</f>
        <v>0</v>
      </c>
      <c r="Q63" s="95"/>
      <c r="R63" s="95"/>
      <c r="S63" s="95"/>
      <c r="T63" s="9"/>
      <c r="AM63" s="20"/>
    </row>
    <row r="64" spans="1:67" ht="15.75" x14ac:dyDescent="0.25">
      <c r="A64" s="91"/>
      <c r="B64" s="92"/>
      <c r="C64" s="93" t="s">
        <v>107</v>
      </c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5">
        <f>SUM(A64*27)</f>
        <v>0</v>
      </c>
      <c r="Q64" s="95"/>
      <c r="R64" s="95"/>
      <c r="S64" s="95"/>
      <c r="T64" s="49"/>
      <c r="U64" s="37"/>
      <c r="V64" s="53" t="s">
        <v>108</v>
      </c>
      <c r="W64" s="53"/>
      <c r="X64" s="53"/>
      <c r="Y64" s="53"/>
      <c r="Z64" s="53"/>
      <c r="AA64" s="53"/>
      <c r="AB64" s="53" t="s">
        <v>109</v>
      </c>
      <c r="AC64" s="53" t="s">
        <v>110</v>
      </c>
      <c r="AD64" s="53"/>
      <c r="AE64" s="53"/>
      <c r="AF64" s="53"/>
      <c r="AG64" s="53"/>
      <c r="AH64" s="54" t="s">
        <v>111</v>
      </c>
      <c r="AI64" s="55"/>
      <c r="AJ64" s="55"/>
      <c r="AK64" s="56"/>
      <c r="AL64" s="55"/>
      <c r="AM64" s="27"/>
      <c r="BC64" s="8"/>
      <c r="BD64" s="8"/>
      <c r="BE64" s="8"/>
      <c r="BF64" s="8"/>
      <c r="BG64" s="12"/>
      <c r="BH64" s="12"/>
      <c r="BI64" s="12"/>
      <c r="BJ64" s="8"/>
      <c r="BL64" s="85"/>
      <c r="BM64" s="85"/>
      <c r="BN64" s="85"/>
      <c r="BO64" s="85"/>
    </row>
    <row r="65" spans="1:75" ht="15.75" thickBot="1" x14ac:dyDescent="0.3">
      <c r="A65" s="133"/>
      <c r="B65" s="134"/>
      <c r="C65" s="135" t="s">
        <v>112</v>
      </c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7">
        <f>SUM(A65*19)</f>
        <v>0</v>
      </c>
      <c r="Q65" s="137"/>
      <c r="R65" s="137"/>
      <c r="S65" s="137"/>
      <c r="T65" s="50"/>
      <c r="U65" s="138">
        <f>SUM(P9+P10+P11+P12+P14+P15+P16+P17+P18+P20+P21+P22+P23+P24+P25+P26+P27+P28+P29+P30+P31+P32+P34+P35+P37+P36+P38+P39+P40+P41+P42+P43+P44+P45+P46+P47+P48+P50+P49+AI24+P51+P52+P53+P54+P56+P57+P58+P59+P60+P61+P62+P63+P64+P65+AI46+AI45+AI44+AI43+AI42+AI41+AI39+AI38+AI37+AI36+AI35+AI34+AI33+AI31+AI29+AI28+AI27+AI26+AI25+AI22+AI21+AI19+AI18+AI20+AI17+AI16+AI15+AI14+AI13+AI12+AI11+AI10+AI9+AJ48+AJ49+AJ50)</f>
        <v>0</v>
      </c>
      <c r="V65" s="139"/>
      <c r="W65" s="139"/>
      <c r="X65" s="139"/>
      <c r="Y65" s="139"/>
      <c r="Z65" s="57" t="s">
        <v>113</v>
      </c>
      <c r="AA65" s="58"/>
      <c r="AB65" s="140">
        <f>SUM(U65*0.13)</f>
        <v>0</v>
      </c>
      <c r="AC65" s="140"/>
      <c r="AD65" s="140"/>
      <c r="AE65" s="140"/>
      <c r="AF65" s="58"/>
      <c r="AG65" s="57" t="s">
        <v>114</v>
      </c>
      <c r="AH65" s="58"/>
      <c r="AI65" s="124">
        <f>SUM(U65)+AB65</f>
        <v>0</v>
      </c>
      <c r="AJ65" s="124"/>
      <c r="AK65" s="124"/>
      <c r="AL65" s="124"/>
      <c r="AM65" s="51"/>
    </row>
    <row r="66" spans="1:75" ht="14.25" customHeight="1" x14ac:dyDescent="0.2">
      <c r="A66" s="125"/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7"/>
      <c r="AV66" s="94"/>
      <c r="AW66" s="94"/>
      <c r="AX66" s="94"/>
      <c r="AY66" s="94"/>
      <c r="AZ66" s="94"/>
      <c r="BA66" s="94"/>
    </row>
    <row r="67" spans="1:75" x14ac:dyDescent="0.2">
      <c r="A67" s="128"/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7"/>
    </row>
    <row r="68" spans="1:75" x14ac:dyDescent="0.2">
      <c r="A68" s="128"/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7"/>
    </row>
    <row r="69" spans="1:75" x14ac:dyDescent="0.2">
      <c r="A69" s="128"/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7"/>
    </row>
    <row r="70" spans="1:75" x14ac:dyDescent="0.2">
      <c r="A70" s="128"/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7"/>
    </row>
    <row r="71" spans="1:75" ht="12.75" customHeight="1" x14ac:dyDescent="0.2">
      <c r="A71" s="128"/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7"/>
      <c r="BL71" s="10"/>
    </row>
    <row r="72" spans="1:75" ht="12.75" customHeight="1" thickBot="1" x14ac:dyDescent="0.25">
      <c r="A72" s="129"/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1"/>
      <c r="AV72" s="132"/>
      <c r="AW72" s="132"/>
      <c r="AX72" s="132"/>
      <c r="AY72" s="132"/>
      <c r="AZ72" s="132"/>
      <c r="BE72" s="120"/>
      <c r="BF72" s="120"/>
      <c r="BG72" s="118"/>
      <c r="BH72" s="118"/>
      <c r="BI72" s="118"/>
      <c r="BJ72" s="118"/>
      <c r="BK72" s="16"/>
      <c r="BL72" s="118"/>
      <c r="BM72" s="118"/>
      <c r="BN72" s="118"/>
      <c r="BO72" s="118"/>
    </row>
    <row r="73" spans="1:75" x14ac:dyDescent="0.2">
      <c r="AN73" s="19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6"/>
      <c r="BT73" s="1"/>
      <c r="BU73" s="1"/>
      <c r="BV73" s="1"/>
      <c r="BW73" s="1"/>
    </row>
    <row r="74" spans="1:75" x14ac:dyDescent="0.2">
      <c r="AV74" s="1"/>
      <c r="AW74" s="119"/>
      <c r="AX74" s="119"/>
      <c r="AY74" s="119"/>
      <c r="AZ74" s="119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6"/>
      <c r="BT74" s="1"/>
      <c r="BU74" s="1"/>
      <c r="BV74" s="1"/>
      <c r="BW74" s="1"/>
    </row>
    <row r="75" spans="1:75" x14ac:dyDescent="0.2">
      <c r="AV75" s="1"/>
      <c r="AW75" s="7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6"/>
      <c r="BT75" s="1"/>
      <c r="BU75" s="1"/>
      <c r="BV75" s="1"/>
      <c r="BW75" s="1"/>
    </row>
    <row r="76" spans="1:75" x14ac:dyDescent="0.2">
      <c r="AV76" s="1"/>
      <c r="AW76" s="119"/>
      <c r="AX76" s="119"/>
      <c r="AY76" s="119"/>
      <c r="AZ76" s="119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</row>
    <row r="77" spans="1:75" x14ac:dyDescent="0.2">
      <c r="AV77" s="1"/>
      <c r="AW77" s="122"/>
      <c r="AX77" s="122"/>
      <c r="AY77" s="122"/>
      <c r="AZ77" s="122"/>
    </row>
    <row r="78" spans="1:75" x14ac:dyDescent="0.2">
      <c r="AV78" s="1"/>
      <c r="AW78" s="1"/>
      <c r="AX78" s="1"/>
      <c r="AY78" s="1"/>
      <c r="AZ78" s="1"/>
    </row>
    <row r="79" spans="1:75" x14ac:dyDescent="0.2">
      <c r="AV79" s="123"/>
      <c r="AW79" s="123"/>
      <c r="AX79" s="123"/>
      <c r="AY79" s="123"/>
      <c r="AZ79" s="123"/>
    </row>
    <row r="80" spans="1:75" x14ac:dyDescent="0.2">
      <c r="AV80" s="123"/>
      <c r="AW80" s="123"/>
      <c r="AX80" s="123"/>
      <c r="AY80" s="123"/>
      <c r="AZ80" s="123"/>
    </row>
    <row r="81" spans="48:52" x14ac:dyDescent="0.2">
      <c r="AV81" s="123"/>
      <c r="AW81" s="123"/>
      <c r="AX81" s="123"/>
      <c r="AY81" s="123"/>
      <c r="AZ81" s="123"/>
    </row>
  </sheetData>
  <sheetProtection selectLockedCells="1"/>
  <mergeCells count="330">
    <mergeCell ref="A6:E6"/>
    <mergeCell ref="F6:I6"/>
    <mergeCell ref="J6:O6"/>
    <mergeCell ref="P6:V6"/>
    <mergeCell ref="W6:AC6"/>
    <mergeCell ref="AD6:AM6"/>
    <mergeCell ref="N2:AB2"/>
    <mergeCell ref="A4:G4"/>
    <mergeCell ref="H4:V4"/>
    <mergeCell ref="W4:AD4"/>
    <mergeCell ref="AE4:AM4"/>
    <mergeCell ref="A5:G5"/>
    <mergeCell ref="H5:V5"/>
    <mergeCell ref="W5:Z5"/>
    <mergeCell ref="AA5:AM5"/>
    <mergeCell ref="A10:B10"/>
    <mergeCell ref="C10:O10"/>
    <mergeCell ref="P10:S10"/>
    <mergeCell ref="U10:V10"/>
    <mergeCell ref="W10:AE10"/>
    <mergeCell ref="AI10:AL10"/>
    <mergeCell ref="A7:AM7"/>
    <mergeCell ref="BG7:BJ7"/>
    <mergeCell ref="A8:T8"/>
    <mergeCell ref="U8:AM8"/>
    <mergeCell ref="A9:B9"/>
    <mergeCell ref="C9:O9"/>
    <mergeCell ref="P9:S9"/>
    <mergeCell ref="U9:V9"/>
    <mergeCell ref="W9:AE9"/>
    <mergeCell ref="AI9:AL9"/>
    <mergeCell ref="BK13:BN13"/>
    <mergeCell ref="A12:B12"/>
    <mergeCell ref="C12:O12"/>
    <mergeCell ref="P12:S12"/>
    <mergeCell ref="U12:V12"/>
    <mergeCell ref="W12:AE12"/>
    <mergeCell ref="AI12:AL12"/>
    <mergeCell ref="A11:B11"/>
    <mergeCell ref="C11:O11"/>
    <mergeCell ref="P11:S11"/>
    <mergeCell ref="U11:V11"/>
    <mergeCell ref="W11:AE11"/>
    <mergeCell ref="AI11:AL11"/>
    <mergeCell ref="A14:B14"/>
    <mergeCell ref="C14:L14"/>
    <mergeCell ref="P14:S14"/>
    <mergeCell ref="U14:V14"/>
    <mergeCell ref="W14:AE14"/>
    <mergeCell ref="AI14:AL14"/>
    <mergeCell ref="BF12:BG12"/>
    <mergeCell ref="A13:T13"/>
    <mergeCell ref="U13:V13"/>
    <mergeCell ref="W13:AE13"/>
    <mergeCell ref="AI13:AL13"/>
    <mergeCell ref="BF15:BG15"/>
    <mergeCell ref="A16:B16"/>
    <mergeCell ref="C16:N16"/>
    <mergeCell ref="P16:S16"/>
    <mergeCell ref="U16:V16"/>
    <mergeCell ref="W16:AE16"/>
    <mergeCell ref="AI16:AL16"/>
    <mergeCell ref="A15:B15"/>
    <mergeCell ref="C15:L15"/>
    <mergeCell ref="P15:S15"/>
    <mergeCell ref="U15:V15"/>
    <mergeCell ref="W15:AE15"/>
    <mergeCell ref="AI15:AL15"/>
    <mergeCell ref="A18:B18"/>
    <mergeCell ref="C18:L18"/>
    <mergeCell ref="P18:S18"/>
    <mergeCell ref="U18:V18"/>
    <mergeCell ref="W18:AH18"/>
    <mergeCell ref="AI18:AL18"/>
    <mergeCell ref="BK16:BN16"/>
    <mergeCell ref="A17:B17"/>
    <mergeCell ref="C17:M17"/>
    <mergeCell ref="P17:S17"/>
    <mergeCell ref="U17:V17"/>
    <mergeCell ref="W17:AH17"/>
    <mergeCell ref="AI17:AL17"/>
    <mergeCell ref="AI20:AL20"/>
    <mergeCell ref="BK20:BN20"/>
    <mergeCell ref="A21:B21"/>
    <mergeCell ref="P21:S21"/>
    <mergeCell ref="U21:V21"/>
    <mergeCell ref="W21:AH21"/>
    <mergeCell ref="AI21:AL21"/>
    <mergeCell ref="A19:T19"/>
    <mergeCell ref="U19:V19"/>
    <mergeCell ref="W19:AH19"/>
    <mergeCell ref="AI19:AL19"/>
    <mergeCell ref="BF19:BG19"/>
    <mergeCell ref="A20:B20"/>
    <mergeCell ref="C20:N20"/>
    <mergeCell ref="P20:S20"/>
    <mergeCell ref="U20:V20"/>
    <mergeCell ref="W20:AH20"/>
    <mergeCell ref="C23:L23"/>
    <mergeCell ref="P23:S23"/>
    <mergeCell ref="BF23:BG23"/>
    <mergeCell ref="BK23:BN23"/>
    <mergeCell ref="A22:B22"/>
    <mergeCell ref="C22:L22"/>
    <mergeCell ref="P22:S22"/>
    <mergeCell ref="U22:V22"/>
    <mergeCell ref="W22:AH22"/>
    <mergeCell ref="AI22:AL22"/>
    <mergeCell ref="P24:S24"/>
    <mergeCell ref="BF22:BG22"/>
    <mergeCell ref="BK22:BN22"/>
    <mergeCell ref="BF24:BG24"/>
    <mergeCell ref="BK24:BN24"/>
    <mergeCell ref="A24:B24"/>
    <mergeCell ref="C24:O24"/>
    <mergeCell ref="A26:B26"/>
    <mergeCell ref="C26:L26"/>
    <mergeCell ref="P26:S26"/>
    <mergeCell ref="A25:B25"/>
    <mergeCell ref="C25:L25"/>
    <mergeCell ref="P25:S25"/>
    <mergeCell ref="U24:V24"/>
    <mergeCell ref="W24:AH24"/>
    <mergeCell ref="AI24:AL24"/>
    <mergeCell ref="U23:AM23"/>
    <mergeCell ref="U26:V26"/>
    <mergeCell ref="W26:AH26"/>
    <mergeCell ref="AI26:AL26"/>
    <mergeCell ref="U25:V25"/>
    <mergeCell ref="W25:AH25"/>
    <mergeCell ref="AI25:AL25"/>
    <mergeCell ref="A23:B23"/>
    <mergeCell ref="A28:B28"/>
    <mergeCell ref="C28:N28"/>
    <mergeCell ref="P28:S28"/>
    <mergeCell ref="A27:B27"/>
    <mergeCell ref="C27:N27"/>
    <mergeCell ref="P27:S27"/>
    <mergeCell ref="A30:B30"/>
    <mergeCell ref="C30:N30"/>
    <mergeCell ref="P30:S30"/>
    <mergeCell ref="A29:B29"/>
    <mergeCell ref="C29:N29"/>
    <mergeCell ref="P29:S29"/>
    <mergeCell ref="U27:V27"/>
    <mergeCell ref="W27:AH27"/>
    <mergeCell ref="AI27:AL27"/>
    <mergeCell ref="AY38:AZ38"/>
    <mergeCell ref="BL38:BO38"/>
    <mergeCell ref="A39:B39"/>
    <mergeCell ref="C39:O39"/>
    <mergeCell ref="P39:S39"/>
    <mergeCell ref="A38:B38"/>
    <mergeCell ref="C38:O38"/>
    <mergeCell ref="P38:S38"/>
    <mergeCell ref="U28:V28"/>
    <mergeCell ref="W28:AH28"/>
    <mergeCell ref="AI28:AL28"/>
    <mergeCell ref="AY36:AZ36"/>
    <mergeCell ref="BL36:BO36"/>
    <mergeCell ref="AY34:AZ34"/>
    <mergeCell ref="A35:B35"/>
    <mergeCell ref="C35:O35"/>
    <mergeCell ref="P35:S35"/>
    <mergeCell ref="AY35:AZ35"/>
    <mergeCell ref="A37:B37"/>
    <mergeCell ref="C37:O37"/>
    <mergeCell ref="P37:S37"/>
    <mergeCell ref="U29:V29"/>
    <mergeCell ref="W29:AH29"/>
    <mergeCell ref="AI29:AL29"/>
    <mergeCell ref="A41:B41"/>
    <mergeCell ref="C41:O41"/>
    <mergeCell ref="P41:S41"/>
    <mergeCell ref="U30:V30"/>
    <mergeCell ref="W30:AH30"/>
    <mergeCell ref="AI30:AL30"/>
    <mergeCell ref="A40:B40"/>
    <mergeCell ref="C40:O40"/>
    <mergeCell ref="P40:S40"/>
    <mergeCell ref="A36:B36"/>
    <mergeCell ref="C36:O36"/>
    <mergeCell ref="P36:S36"/>
    <mergeCell ref="A32:B32"/>
    <mergeCell ref="C32:L32"/>
    <mergeCell ref="P32:S32"/>
    <mergeCell ref="A31:B31"/>
    <mergeCell ref="C31:O31"/>
    <mergeCell ref="P31:S31"/>
    <mergeCell ref="A33:T33"/>
    <mergeCell ref="A34:B34"/>
    <mergeCell ref="C34:O34"/>
    <mergeCell ref="U31:V31"/>
    <mergeCell ref="W31:AH31"/>
    <mergeCell ref="AI31:AL31"/>
    <mergeCell ref="A43:B43"/>
    <mergeCell ref="C43:O43"/>
    <mergeCell ref="P43:S43"/>
    <mergeCell ref="A42:B42"/>
    <mergeCell ref="C42:O42"/>
    <mergeCell ref="P42:S42"/>
    <mergeCell ref="P34:S34"/>
    <mergeCell ref="U32:AM32"/>
    <mergeCell ref="A46:B46"/>
    <mergeCell ref="C46:O46"/>
    <mergeCell ref="P46:S46"/>
    <mergeCell ref="U33:V33"/>
    <mergeCell ref="W33:AH33"/>
    <mergeCell ref="AI33:AL33"/>
    <mergeCell ref="U34:V34"/>
    <mergeCell ref="W34:AH34"/>
    <mergeCell ref="AI34:AL34"/>
    <mergeCell ref="A44:B44"/>
    <mergeCell ref="C44:O44"/>
    <mergeCell ref="P44:S44"/>
    <mergeCell ref="U35:V35"/>
    <mergeCell ref="W35:AH35"/>
    <mergeCell ref="AI35:AL35"/>
    <mergeCell ref="A47:B47"/>
    <mergeCell ref="C47:O47"/>
    <mergeCell ref="P47:S47"/>
    <mergeCell ref="U36:V36"/>
    <mergeCell ref="W36:AH36"/>
    <mergeCell ref="AI36:AL36"/>
    <mergeCell ref="A45:B45"/>
    <mergeCell ref="C45:O45"/>
    <mergeCell ref="P45:S45"/>
    <mergeCell ref="U37:V37"/>
    <mergeCell ref="W37:AH37"/>
    <mergeCell ref="AI37:AL37"/>
    <mergeCell ref="A49:B49"/>
    <mergeCell ref="C49:O49"/>
    <mergeCell ref="P49:S49"/>
    <mergeCell ref="U38:V38"/>
    <mergeCell ref="W38:AH38"/>
    <mergeCell ref="AI38:AL38"/>
    <mergeCell ref="A48:B48"/>
    <mergeCell ref="C48:O48"/>
    <mergeCell ref="P48:S48"/>
    <mergeCell ref="U39:V39"/>
    <mergeCell ref="W39:AH39"/>
    <mergeCell ref="AI39:AL39"/>
    <mergeCell ref="A51:B51"/>
    <mergeCell ref="C51:O51"/>
    <mergeCell ref="P51:S51"/>
    <mergeCell ref="U40:AM40"/>
    <mergeCell ref="U41:V41"/>
    <mergeCell ref="W41:AH41"/>
    <mergeCell ref="AI41:AL41"/>
    <mergeCell ref="A50:B50"/>
    <mergeCell ref="C50:O50"/>
    <mergeCell ref="P50:S50"/>
    <mergeCell ref="BB55:BG55"/>
    <mergeCell ref="A56:B56"/>
    <mergeCell ref="C56:O56"/>
    <mergeCell ref="P56:S56"/>
    <mergeCell ref="U43:V43"/>
    <mergeCell ref="W43:AH43"/>
    <mergeCell ref="A53:B53"/>
    <mergeCell ref="C53:O53"/>
    <mergeCell ref="P53:S53"/>
    <mergeCell ref="A54:B54"/>
    <mergeCell ref="C54:O54"/>
    <mergeCell ref="P54:S54"/>
    <mergeCell ref="AI43:AL43"/>
    <mergeCell ref="A52:B52"/>
    <mergeCell ref="C52:O52"/>
    <mergeCell ref="P52:S52"/>
    <mergeCell ref="U44:V44"/>
    <mergeCell ref="W44:AH44"/>
    <mergeCell ref="AI44:AL44"/>
    <mergeCell ref="A55:T55"/>
    <mergeCell ref="U42:V42"/>
    <mergeCell ref="W42:AH42"/>
    <mergeCell ref="AI42:AL42"/>
    <mergeCell ref="U45:V45"/>
    <mergeCell ref="W45:AH45"/>
    <mergeCell ref="AI45:AL45"/>
    <mergeCell ref="U46:V46"/>
    <mergeCell ref="W46:AH46"/>
    <mergeCell ref="AI46:AL46"/>
    <mergeCell ref="A58:B58"/>
    <mergeCell ref="C58:O58"/>
    <mergeCell ref="P58:S58"/>
    <mergeCell ref="A57:B57"/>
    <mergeCell ref="C57:O57"/>
    <mergeCell ref="P57:S57"/>
    <mergeCell ref="U47:AM47"/>
    <mergeCell ref="A61:B61"/>
    <mergeCell ref="C61:O61"/>
    <mergeCell ref="P61:S61"/>
    <mergeCell ref="U48:V48"/>
    <mergeCell ref="AJ48:AM48"/>
    <mergeCell ref="A59:B59"/>
    <mergeCell ref="C59:O59"/>
    <mergeCell ref="P59:S59"/>
    <mergeCell ref="A62:B62"/>
    <mergeCell ref="C62:O62"/>
    <mergeCell ref="P62:S62"/>
    <mergeCell ref="U49:V49"/>
    <mergeCell ref="AJ49:AM49"/>
    <mergeCell ref="A63:B63"/>
    <mergeCell ref="C63:O63"/>
    <mergeCell ref="P63:S63"/>
    <mergeCell ref="U50:V50"/>
    <mergeCell ref="Z50:AG50"/>
    <mergeCell ref="AJ50:AM50"/>
    <mergeCell ref="A60:B60"/>
    <mergeCell ref="C60:O60"/>
    <mergeCell ref="P60:S60"/>
    <mergeCell ref="A64:B64"/>
    <mergeCell ref="C64:O64"/>
    <mergeCell ref="P64:S64"/>
    <mergeCell ref="BL64:BO64"/>
    <mergeCell ref="A65:B65"/>
    <mergeCell ref="C65:O65"/>
    <mergeCell ref="P65:S65"/>
    <mergeCell ref="U65:Y65"/>
    <mergeCell ref="AB65:AE65"/>
    <mergeCell ref="BL72:BO72"/>
    <mergeCell ref="AW74:AZ74"/>
    <mergeCell ref="AW76:AZ76"/>
    <mergeCell ref="AW77:AZ77"/>
    <mergeCell ref="AV79:AZ81"/>
    <mergeCell ref="AI65:AL65"/>
    <mergeCell ref="A66:AM72"/>
    <mergeCell ref="AV66:BA66"/>
    <mergeCell ref="AV72:AZ72"/>
    <mergeCell ref="BE72:BF72"/>
    <mergeCell ref="BG72:BJ72"/>
  </mergeCells>
  <dataValidations disablePrompts="1" count="1">
    <dataValidation type="list" showInputMessage="1" showErrorMessage="1" errorTitle="Delivery Time" error="Please select a time from the drop down box" promptTitle="Delivery Time" prompt="The catering order will be delivered just prior to the delivery time you select" sqref="P6:V6" xr:uid="{00000000-0002-0000-0100-000000000000}">
      <formula1>"Select time from List, 7:30am, 8:00am, 8:30am, 9:00am, 9:30am, 10:00am, 10:30am, 11:00am, 11:30am, 12:00pm, 12:30pm, 1:00pm, 1:30pm, 2:00pm, 2:30pm, 3:00pm, 3:30pm, 4:00pm, 4:30pm, 5:00pm, 5:30pm, 6:00pm, 6:30pm, 7:00pm, 7:30pm, 8:00pm"</formula1>
    </dataValidation>
  </dataValidations>
  <pageMargins left="0.90551181102362199" right="0.31496062992126" top="0.196850393700787" bottom="0" header="0.118110236220472" footer="0"/>
  <pageSetup scale="8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W81"/>
  <sheetViews>
    <sheetView showGridLines="0" topLeftCell="A11" zoomScale="160" zoomScaleNormal="160" workbookViewId="0">
      <selection activeCell="A7" sqref="A7:AM7"/>
    </sheetView>
  </sheetViews>
  <sheetFormatPr defaultColWidth="2.42578125" defaultRowHeight="12.75" x14ac:dyDescent="0.2"/>
  <cols>
    <col min="1" max="21" width="2.7109375" style="2" customWidth="1"/>
    <col min="22" max="22" width="3.42578125" style="2" customWidth="1"/>
    <col min="23" max="40" width="2.7109375" style="2" customWidth="1"/>
    <col min="41" max="46" width="2.42578125" style="2"/>
    <col min="47" max="47" width="7.42578125" style="2" bestFit="1" customWidth="1"/>
    <col min="48" max="16384" width="2.42578125" style="2"/>
  </cols>
  <sheetData>
    <row r="1" spans="1:66" ht="12.75" customHeight="1" x14ac:dyDescent="0.25">
      <c r="I1" s="3"/>
    </row>
    <row r="2" spans="1:66" ht="20.25" x14ac:dyDescent="0.3">
      <c r="N2" s="141" t="s">
        <v>128</v>
      </c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N2" s="4"/>
      <c r="BG2" s="1"/>
      <c r="BH2" s="5"/>
      <c r="BI2" s="5"/>
      <c r="BJ2" s="5"/>
    </row>
    <row r="3" spans="1:66" ht="12.75" customHeight="1" thickBot="1" x14ac:dyDescent="0.25">
      <c r="BG3" s="1"/>
      <c r="BH3" s="5"/>
      <c r="BI3" s="5"/>
      <c r="BJ3" s="5"/>
    </row>
    <row r="4" spans="1:66" ht="12.75" customHeight="1" x14ac:dyDescent="0.2">
      <c r="A4" s="60" t="s">
        <v>0</v>
      </c>
      <c r="B4" s="61"/>
      <c r="C4" s="61"/>
      <c r="D4" s="61"/>
      <c r="E4" s="61"/>
      <c r="F4" s="61"/>
      <c r="G4" s="61"/>
      <c r="H4" s="62">
        <f>MORNING!H4</f>
        <v>0</v>
      </c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3"/>
      <c r="W4" s="64" t="s">
        <v>1</v>
      </c>
      <c r="X4" s="61"/>
      <c r="Y4" s="61"/>
      <c r="Z4" s="61"/>
      <c r="AA4" s="61"/>
      <c r="AB4" s="61"/>
      <c r="AC4" s="61"/>
      <c r="AD4" s="61"/>
      <c r="AE4" s="65">
        <f>MORNING!AE4</f>
        <v>0</v>
      </c>
      <c r="AF4" s="66"/>
      <c r="AG4" s="66"/>
      <c r="AH4" s="66"/>
      <c r="AI4" s="66"/>
      <c r="AJ4" s="66"/>
      <c r="AK4" s="66"/>
      <c r="AL4" s="66"/>
      <c r="AM4" s="67"/>
      <c r="AN4" s="19"/>
      <c r="AO4" s="8"/>
      <c r="AP4" s="8"/>
      <c r="BH4" s="34"/>
      <c r="BI4" s="34"/>
      <c r="BJ4" s="34"/>
    </row>
    <row r="5" spans="1:66" x14ac:dyDescent="0.2">
      <c r="A5" s="68" t="s">
        <v>2</v>
      </c>
      <c r="B5" s="69"/>
      <c r="C5" s="69"/>
      <c r="D5" s="69"/>
      <c r="E5" s="69"/>
      <c r="F5" s="69"/>
      <c r="G5" s="69"/>
      <c r="H5" s="70">
        <f>MORNING!H5</f>
        <v>0</v>
      </c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1" t="s">
        <v>3</v>
      </c>
      <c r="X5" s="69"/>
      <c r="Y5" s="69"/>
      <c r="Z5" s="69"/>
      <c r="AA5" s="70">
        <f>MORNING!AA5</f>
        <v>0</v>
      </c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2"/>
      <c r="AN5" s="19"/>
      <c r="AO5" s="8"/>
      <c r="AP5" s="8"/>
      <c r="BH5" s="34"/>
      <c r="BI5" s="34"/>
      <c r="BJ5" s="34"/>
    </row>
    <row r="6" spans="1:66" ht="13.5" customHeight="1" thickBot="1" x14ac:dyDescent="0.25">
      <c r="A6" s="73" t="s">
        <v>4</v>
      </c>
      <c r="B6" s="74"/>
      <c r="C6" s="74"/>
      <c r="D6" s="74"/>
      <c r="E6" s="74"/>
      <c r="F6" s="75">
        <f>MORNING!F6</f>
        <v>0</v>
      </c>
      <c r="G6" s="75"/>
      <c r="H6" s="75"/>
      <c r="I6" s="75"/>
      <c r="J6" s="76" t="s">
        <v>5</v>
      </c>
      <c r="K6" s="76"/>
      <c r="L6" s="76"/>
      <c r="M6" s="76"/>
      <c r="N6" s="76"/>
      <c r="O6" s="76"/>
      <c r="P6" s="77" t="s">
        <v>6</v>
      </c>
      <c r="Q6" s="78"/>
      <c r="R6" s="78"/>
      <c r="S6" s="78"/>
      <c r="T6" s="78"/>
      <c r="U6" s="78"/>
      <c r="V6" s="78"/>
      <c r="W6" s="79" t="s">
        <v>7</v>
      </c>
      <c r="X6" s="74"/>
      <c r="Y6" s="74"/>
      <c r="Z6" s="74"/>
      <c r="AA6" s="74"/>
      <c r="AB6" s="74"/>
      <c r="AC6" s="74"/>
      <c r="AD6" s="80">
        <f>MORNING!AD6</f>
        <v>0</v>
      </c>
      <c r="AE6" s="80"/>
      <c r="AF6" s="80"/>
      <c r="AG6" s="80"/>
      <c r="AH6" s="80"/>
      <c r="AI6" s="80"/>
      <c r="AJ6" s="80"/>
      <c r="AK6" s="80"/>
      <c r="AL6" s="80"/>
      <c r="AM6" s="81"/>
      <c r="AN6" s="19"/>
      <c r="AO6" s="8"/>
      <c r="AP6" s="8"/>
      <c r="BH6" s="34"/>
      <c r="BI6" s="34"/>
      <c r="BJ6" s="34"/>
    </row>
    <row r="7" spans="1:66" ht="13.5" thickBot="1" x14ac:dyDescent="0.25">
      <c r="A7" s="82" t="s">
        <v>8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4"/>
      <c r="BG7" s="85"/>
      <c r="BH7" s="85"/>
      <c r="BI7" s="85"/>
      <c r="BJ7" s="85"/>
    </row>
    <row r="8" spans="1:66" x14ac:dyDescent="0.2">
      <c r="A8" s="86" t="s">
        <v>9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8"/>
      <c r="U8" s="89" t="s">
        <v>10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90"/>
    </row>
    <row r="9" spans="1:66" x14ac:dyDescent="0.2">
      <c r="A9" s="91"/>
      <c r="B9" s="92"/>
      <c r="C9" s="93" t="s">
        <v>11</v>
      </c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5">
        <f>SUM(A9*48)</f>
        <v>0</v>
      </c>
      <c r="Q9" s="95"/>
      <c r="R9" s="95"/>
      <c r="S9" s="95"/>
      <c r="T9" s="9"/>
      <c r="U9" s="92"/>
      <c r="V9" s="92"/>
      <c r="W9" s="94" t="s">
        <v>12</v>
      </c>
      <c r="X9" s="94"/>
      <c r="Y9" s="94"/>
      <c r="Z9" s="94"/>
      <c r="AA9" s="94"/>
      <c r="AB9" s="94"/>
      <c r="AC9" s="94"/>
      <c r="AD9" s="94"/>
      <c r="AE9" s="94"/>
      <c r="AI9" s="95">
        <f>SUM(U9*20.5)</f>
        <v>0</v>
      </c>
      <c r="AJ9" s="95"/>
      <c r="AK9" s="95"/>
      <c r="AL9" s="95"/>
      <c r="AM9" s="30"/>
    </row>
    <row r="10" spans="1:66" x14ac:dyDescent="0.2">
      <c r="A10" s="91"/>
      <c r="B10" s="92"/>
      <c r="C10" s="93" t="s">
        <v>13</v>
      </c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5">
        <f>SUM(A10*39)</f>
        <v>0</v>
      </c>
      <c r="Q10" s="95"/>
      <c r="R10" s="95"/>
      <c r="S10" s="95"/>
      <c r="T10" s="9"/>
      <c r="U10" s="96"/>
      <c r="V10" s="97"/>
      <c r="W10" s="94" t="s">
        <v>14</v>
      </c>
      <c r="X10" s="94"/>
      <c r="Y10" s="94"/>
      <c r="Z10" s="94"/>
      <c r="AA10" s="94"/>
      <c r="AB10" s="94"/>
      <c r="AC10" s="94"/>
      <c r="AD10" s="94"/>
      <c r="AE10" s="94"/>
      <c r="AI10" s="95">
        <f>SUM(U10*20.5)</f>
        <v>0</v>
      </c>
      <c r="AJ10" s="95"/>
      <c r="AK10" s="95"/>
      <c r="AL10" s="95"/>
      <c r="AM10" s="20"/>
    </row>
    <row r="11" spans="1:66" x14ac:dyDescent="0.2">
      <c r="A11" s="91"/>
      <c r="B11" s="92"/>
      <c r="C11" s="93" t="s">
        <v>15</v>
      </c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5">
        <f>SUM(A11*38)</f>
        <v>0</v>
      </c>
      <c r="Q11" s="95"/>
      <c r="R11" s="95"/>
      <c r="S11" s="95"/>
      <c r="T11" s="9"/>
      <c r="U11" s="92"/>
      <c r="V11" s="92"/>
      <c r="W11" s="94" t="s">
        <v>16</v>
      </c>
      <c r="X11" s="94"/>
      <c r="Y11" s="94"/>
      <c r="Z11" s="94"/>
      <c r="AA11" s="94"/>
      <c r="AB11" s="94"/>
      <c r="AC11" s="94"/>
      <c r="AD11" s="94"/>
      <c r="AE11" s="94"/>
      <c r="AI11" s="95">
        <f>SUM(U11*16.95)</f>
        <v>0</v>
      </c>
      <c r="AJ11" s="95"/>
      <c r="AK11" s="95"/>
      <c r="AL11" s="95"/>
      <c r="AM11" s="20"/>
      <c r="BF11" s="10"/>
    </row>
    <row r="12" spans="1:66" x14ac:dyDescent="0.2">
      <c r="A12" s="91"/>
      <c r="B12" s="92"/>
      <c r="C12" s="98" t="s">
        <v>17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100">
        <f>SUM(A12*34)</f>
        <v>0</v>
      </c>
      <c r="Q12" s="100"/>
      <c r="R12" s="100"/>
      <c r="S12" s="100"/>
      <c r="T12" s="11"/>
      <c r="U12" s="92"/>
      <c r="V12" s="92"/>
      <c r="W12" s="94" t="s">
        <v>18</v>
      </c>
      <c r="X12" s="94"/>
      <c r="Y12" s="94"/>
      <c r="Z12" s="94"/>
      <c r="AA12" s="94"/>
      <c r="AB12" s="94"/>
      <c r="AC12" s="94"/>
      <c r="AD12" s="94"/>
      <c r="AE12" s="94"/>
      <c r="AI12" s="95">
        <f>SUM(U12*2.05)</f>
        <v>0</v>
      </c>
      <c r="AJ12" s="95"/>
      <c r="AK12" s="95"/>
      <c r="AL12" s="95"/>
      <c r="AM12" s="20"/>
      <c r="BF12" s="101"/>
      <c r="BG12" s="101"/>
    </row>
    <row r="13" spans="1:66" x14ac:dyDescent="0.2">
      <c r="A13" s="102" t="s">
        <v>19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4"/>
      <c r="U13" s="92"/>
      <c r="V13" s="92"/>
      <c r="W13" s="94" t="s">
        <v>20</v>
      </c>
      <c r="X13" s="94"/>
      <c r="Y13" s="94"/>
      <c r="Z13" s="94"/>
      <c r="AA13" s="94"/>
      <c r="AB13" s="94"/>
      <c r="AC13" s="94"/>
      <c r="AD13" s="94"/>
      <c r="AE13" s="94"/>
      <c r="AI13" s="95">
        <f>SUM(U13*3.4)</f>
        <v>0</v>
      </c>
      <c r="AJ13" s="95"/>
      <c r="AK13" s="95"/>
      <c r="AL13" s="95"/>
      <c r="AM13" s="20"/>
      <c r="BH13" s="12"/>
      <c r="BI13" s="12"/>
      <c r="BJ13" s="12"/>
      <c r="BK13" s="85"/>
      <c r="BL13" s="85"/>
      <c r="BM13" s="85"/>
      <c r="BN13" s="85"/>
    </row>
    <row r="14" spans="1:66" x14ac:dyDescent="0.2">
      <c r="A14" s="91"/>
      <c r="B14" s="92"/>
      <c r="C14" s="94" t="s">
        <v>21</v>
      </c>
      <c r="D14" s="94"/>
      <c r="E14" s="94"/>
      <c r="F14" s="94"/>
      <c r="G14" s="94"/>
      <c r="H14" s="94"/>
      <c r="I14" s="94"/>
      <c r="J14" s="94"/>
      <c r="K14" s="94"/>
      <c r="L14" s="94"/>
      <c r="P14" s="95">
        <f>SUM(A14*22.75)</f>
        <v>0</v>
      </c>
      <c r="Q14" s="95"/>
      <c r="R14" s="95"/>
      <c r="S14" s="95"/>
      <c r="T14" s="9"/>
      <c r="U14" s="92"/>
      <c r="V14" s="92"/>
      <c r="W14" s="94" t="s">
        <v>22</v>
      </c>
      <c r="X14" s="94"/>
      <c r="Y14" s="94"/>
      <c r="Z14" s="94"/>
      <c r="AA14" s="94"/>
      <c r="AB14" s="94"/>
      <c r="AC14" s="94"/>
      <c r="AD14" s="94"/>
      <c r="AE14" s="94"/>
      <c r="AI14" s="95">
        <f>SUM(U14*2.25)</f>
        <v>0</v>
      </c>
      <c r="AJ14" s="95"/>
      <c r="AK14" s="95"/>
      <c r="AL14" s="95"/>
      <c r="AM14" s="20"/>
    </row>
    <row r="15" spans="1:66" x14ac:dyDescent="0.2">
      <c r="A15" s="91"/>
      <c r="B15" s="92"/>
      <c r="C15" s="94" t="s">
        <v>23</v>
      </c>
      <c r="D15" s="94"/>
      <c r="E15" s="94"/>
      <c r="F15" s="94"/>
      <c r="G15" s="94"/>
      <c r="H15" s="94"/>
      <c r="I15" s="94"/>
      <c r="J15" s="94"/>
      <c r="K15" s="94"/>
      <c r="L15" s="94"/>
      <c r="P15" s="95">
        <f>SUM(A15*13.15)</f>
        <v>0</v>
      </c>
      <c r="Q15" s="95"/>
      <c r="R15" s="95"/>
      <c r="S15" s="95"/>
      <c r="T15" s="9"/>
      <c r="U15" s="92"/>
      <c r="V15" s="92"/>
      <c r="W15" s="94" t="s">
        <v>24</v>
      </c>
      <c r="X15" s="94"/>
      <c r="Y15" s="94"/>
      <c r="Z15" s="94"/>
      <c r="AA15" s="94"/>
      <c r="AB15" s="94"/>
      <c r="AC15" s="94"/>
      <c r="AD15" s="94"/>
      <c r="AE15" s="94"/>
      <c r="AI15" s="95">
        <f>SUM(U15*3.25)</f>
        <v>0</v>
      </c>
      <c r="AJ15" s="95"/>
      <c r="AK15" s="95"/>
      <c r="AL15" s="95"/>
      <c r="AM15" s="20"/>
      <c r="BF15" s="101"/>
      <c r="BG15" s="101"/>
    </row>
    <row r="16" spans="1:66" x14ac:dyDescent="0.2">
      <c r="A16" s="91"/>
      <c r="B16" s="92"/>
      <c r="C16" s="93" t="s">
        <v>25</v>
      </c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P16" s="95">
        <f>SUM(A16*11.5)</f>
        <v>0</v>
      </c>
      <c r="Q16" s="95"/>
      <c r="R16" s="95"/>
      <c r="S16" s="95"/>
      <c r="T16" s="9"/>
      <c r="U16" s="92"/>
      <c r="V16" s="92"/>
      <c r="W16" s="94" t="s">
        <v>26</v>
      </c>
      <c r="X16" s="94"/>
      <c r="Y16" s="94"/>
      <c r="Z16" s="94"/>
      <c r="AA16" s="94"/>
      <c r="AB16" s="94"/>
      <c r="AC16" s="94"/>
      <c r="AD16" s="94"/>
      <c r="AE16" s="94"/>
      <c r="AI16" s="95">
        <f>SUM(U16*1.75)</f>
        <v>0</v>
      </c>
      <c r="AJ16" s="95"/>
      <c r="AK16" s="95"/>
      <c r="AL16" s="95"/>
      <c r="AM16" s="20"/>
      <c r="BH16" s="12"/>
      <c r="BI16" s="12"/>
      <c r="BJ16" s="12"/>
      <c r="BK16" s="85"/>
      <c r="BL16" s="85"/>
      <c r="BM16" s="85"/>
      <c r="BN16" s="85"/>
    </row>
    <row r="17" spans="1:66" x14ac:dyDescent="0.2">
      <c r="A17" s="105"/>
      <c r="B17" s="97"/>
      <c r="C17" s="93" t="s">
        <v>27</v>
      </c>
      <c r="D17" s="94"/>
      <c r="E17" s="94"/>
      <c r="F17" s="94"/>
      <c r="G17" s="94"/>
      <c r="H17" s="94"/>
      <c r="I17" s="94"/>
      <c r="J17" s="94"/>
      <c r="K17" s="94"/>
      <c r="L17" s="94"/>
      <c r="M17" s="94"/>
      <c r="P17" s="95">
        <f>SUM(A17*11.5)</f>
        <v>0</v>
      </c>
      <c r="Q17" s="95"/>
      <c r="R17" s="95"/>
      <c r="S17" s="95"/>
      <c r="T17" s="9"/>
      <c r="U17" s="92"/>
      <c r="V17" s="92"/>
      <c r="W17" s="93" t="s">
        <v>28</v>
      </c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5">
        <f>SUM(U17*2.95)</f>
        <v>0</v>
      </c>
      <c r="AJ17" s="95"/>
      <c r="AK17" s="95"/>
      <c r="AL17" s="95"/>
      <c r="AM17" s="20"/>
      <c r="BH17" s="12"/>
      <c r="BI17" s="12"/>
      <c r="BJ17" s="12"/>
      <c r="BK17" s="33"/>
      <c r="BL17" s="33"/>
      <c r="BM17" s="33"/>
      <c r="BN17" s="33"/>
    </row>
    <row r="18" spans="1:66" x14ac:dyDescent="0.2">
      <c r="A18" s="91"/>
      <c r="B18" s="92"/>
      <c r="C18" s="99" t="s">
        <v>29</v>
      </c>
      <c r="D18" s="99"/>
      <c r="E18" s="99"/>
      <c r="F18" s="99"/>
      <c r="G18" s="99"/>
      <c r="H18" s="99"/>
      <c r="I18" s="99"/>
      <c r="J18" s="99"/>
      <c r="K18" s="99"/>
      <c r="L18" s="99"/>
      <c r="M18" s="36"/>
      <c r="N18" s="36"/>
      <c r="O18" s="36"/>
      <c r="P18" s="100">
        <f>SUM(A18*8.95)</f>
        <v>0</v>
      </c>
      <c r="Q18" s="100"/>
      <c r="R18" s="100"/>
      <c r="S18" s="100"/>
      <c r="T18" s="11"/>
      <c r="U18" s="92"/>
      <c r="V18" s="92"/>
      <c r="W18" s="93" t="s">
        <v>30</v>
      </c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>
        <f>SUM(U18*2.85)</f>
        <v>0</v>
      </c>
      <c r="AJ18" s="95"/>
      <c r="AK18" s="95"/>
      <c r="AL18" s="95"/>
      <c r="AM18" s="20"/>
    </row>
    <row r="19" spans="1:66" x14ac:dyDescent="0.2">
      <c r="A19" s="102" t="s">
        <v>31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4"/>
      <c r="U19" s="92"/>
      <c r="V19" s="92"/>
      <c r="W19" s="93" t="s">
        <v>32</v>
      </c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5">
        <f>SUM(U19*2)</f>
        <v>0</v>
      </c>
      <c r="AJ19" s="95"/>
      <c r="AK19" s="95"/>
      <c r="AL19" s="95"/>
      <c r="AM19" s="20"/>
      <c r="BF19" s="101"/>
      <c r="BG19" s="101"/>
    </row>
    <row r="20" spans="1:66" x14ac:dyDescent="0.2">
      <c r="A20" s="91"/>
      <c r="B20" s="92"/>
      <c r="C20" s="93" t="s">
        <v>33</v>
      </c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P20" s="95">
        <f>SUM(A20*3.5)</f>
        <v>0</v>
      </c>
      <c r="Q20" s="95"/>
      <c r="R20" s="95"/>
      <c r="S20" s="95"/>
      <c r="T20" s="9"/>
      <c r="U20" s="92"/>
      <c r="V20" s="92"/>
      <c r="W20" s="93" t="s">
        <v>34</v>
      </c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>
        <f>SUM(U20*2.75)</f>
        <v>0</v>
      </c>
      <c r="AJ20" s="95"/>
      <c r="AK20" s="95"/>
      <c r="AL20" s="95"/>
      <c r="AM20" s="20"/>
      <c r="BH20" s="12"/>
      <c r="BI20" s="12"/>
      <c r="BJ20" s="12"/>
      <c r="BK20" s="85"/>
      <c r="BL20" s="85"/>
      <c r="BM20" s="85"/>
      <c r="BN20" s="85"/>
    </row>
    <row r="21" spans="1:66" x14ac:dyDescent="0.2">
      <c r="A21" s="91"/>
      <c r="B21" s="92"/>
      <c r="C21" s="2" t="s">
        <v>35</v>
      </c>
      <c r="P21" s="95">
        <f>SUM(A21*4.25)</f>
        <v>0</v>
      </c>
      <c r="Q21" s="95"/>
      <c r="R21" s="95"/>
      <c r="S21" s="95"/>
      <c r="T21" s="9"/>
      <c r="U21" s="92"/>
      <c r="V21" s="92"/>
      <c r="W21" s="93" t="s">
        <v>36</v>
      </c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5">
        <f>SUM(U21*22.75)</f>
        <v>0</v>
      </c>
      <c r="AJ21" s="95"/>
      <c r="AK21" s="95"/>
      <c r="AL21" s="95"/>
      <c r="AM21" s="20"/>
      <c r="BF21" s="13"/>
    </row>
    <row r="22" spans="1:66" x14ac:dyDescent="0.2">
      <c r="A22" s="91"/>
      <c r="B22" s="92"/>
      <c r="C22" s="94" t="s">
        <v>37</v>
      </c>
      <c r="D22" s="94"/>
      <c r="E22" s="94"/>
      <c r="F22" s="94"/>
      <c r="G22" s="94"/>
      <c r="H22" s="94"/>
      <c r="I22" s="94"/>
      <c r="J22" s="94"/>
      <c r="K22" s="94"/>
      <c r="L22" s="94"/>
      <c r="P22" s="95">
        <f>SUM(A22*2.25)</f>
        <v>0</v>
      </c>
      <c r="Q22" s="95"/>
      <c r="R22" s="95"/>
      <c r="S22" s="95"/>
      <c r="T22" s="9"/>
      <c r="U22" s="92"/>
      <c r="V22" s="92"/>
      <c r="W22" s="93" t="s">
        <v>38</v>
      </c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>
        <f>SUM(U22*25.95)</f>
        <v>0</v>
      </c>
      <c r="AJ22" s="95"/>
      <c r="AK22" s="95"/>
      <c r="AL22" s="95"/>
      <c r="AM22" s="20"/>
      <c r="BF22" s="101"/>
      <c r="BG22" s="101"/>
      <c r="BK22" s="85"/>
      <c r="BL22" s="85"/>
      <c r="BM22" s="85"/>
      <c r="BN22" s="85"/>
    </row>
    <row r="23" spans="1:66" x14ac:dyDescent="0.2">
      <c r="A23" s="91"/>
      <c r="B23" s="92"/>
      <c r="C23" s="94" t="s">
        <v>39</v>
      </c>
      <c r="D23" s="94"/>
      <c r="E23" s="94"/>
      <c r="F23" s="94"/>
      <c r="G23" s="94"/>
      <c r="H23" s="94"/>
      <c r="I23" s="94"/>
      <c r="J23" s="94"/>
      <c r="K23" s="94"/>
      <c r="L23" s="94"/>
      <c r="P23" s="95">
        <f>SUM(A23*2.9)</f>
        <v>0</v>
      </c>
      <c r="Q23" s="95"/>
      <c r="R23" s="95"/>
      <c r="S23" s="95"/>
      <c r="U23" s="89" t="s">
        <v>53</v>
      </c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90"/>
      <c r="BF23" s="101"/>
      <c r="BG23" s="101"/>
      <c r="BK23" s="85"/>
      <c r="BL23" s="85"/>
      <c r="BM23" s="85"/>
      <c r="BN23" s="85"/>
    </row>
    <row r="24" spans="1:66" x14ac:dyDescent="0.2">
      <c r="A24" s="91"/>
      <c r="B24" s="92"/>
      <c r="C24" s="93" t="s">
        <v>40</v>
      </c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5">
        <f>SUM(A24*3.85)</f>
        <v>0</v>
      </c>
      <c r="Q24" s="95"/>
      <c r="R24" s="95"/>
      <c r="S24" s="95"/>
      <c r="U24" s="92"/>
      <c r="V24" s="92"/>
      <c r="W24" s="93" t="s">
        <v>55</v>
      </c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>
        <f>SUM(U24*23.25)</f>
        <v>0</v>
      </c>
      <c r="AJ24" s="95"/>
      <c r="AK24" s="95"/>
      <c r="AL24" s="95"/>
      <c r="AM24" s="20"/>
      <c r="BF24" s="101"/>
      <c r="BG24" s="101"/>
      <c r="BK24" s="85"/>
      <c r="BL24" s="85"/>
      <c r="BM24" s="85"/>
      <c r="BN24" s="85"/>
    </row>
    <row r="25" spans="1:66" x14ac:dyDescent="0.2">
      <c r="A25" s="91"/>
      <c r="B25" s="92"/>
      <c r="C25" s="94" t="s">
        <v>41</v>
      </c>
      <c r="D25" s="94"/>
      <c r="E25" s="94"/>
      <c r="F25" s="94"/>
      <c r="G25" s="94"/>
      <c r="H25" s="94"/>
      <c r="I25" s="94"/>
      <c r="J25" s="94"/>
      <c r="K25" s="94"/>
      <c r="L25" s="94"/>
      <c r="P25" s="95">
        <f>SUM(A25*2.5)</f>
        <v>0</v>
      </c>
      <c r="Q25" s="95"/>
      <c r="R25" s="95"/>
      <c r="S25" s="95"/>
      <c r="U25" s="92"/>
      <c r="V25" s="92"/>
      <c r="W25" s="93" t="s">
        <v>57</v>
      </c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>
        <f>SUM(U25*19.95)</f>
        <v>0</v>
      </c>
      <c r="AJ25" s="95"/>
      <c r="AK25" s="95"/>
      <c r="AL25" s="95"/>
      <c r="AM25" s="20"/>
      <c r="BF25" s="35"/>
      <c r="BG25" s="35"/>
      <c r="BK25" s="33"/>
      <c r="BL25" s="33"/>
      <c r="BM25" s="33"/>
      <c r="BN25" s="33"/>
    </row>
    <row r="26" spans="1:66" x14ac:dyDescent="0.2">
      <c r="A26" s="91"/>
      <c r="B26" s="92"/>
      <c r="C26" s="93" t="s">
        <v>42</v>
      </c>
      <c r="D26" s="94"/>
      <c r="E26" s="94"/>
      <c r="F26" s="94"/>
      <c r="G26" s="94"/>
      <c r="H26" s="94"/>
      <c r="I26" s="94"/>
      <c r="J26" s="94"/>
      <c r="K26" s="94"/>
      <c r="L26" s="94"/>
      <c r="P26" s="95">
        <f>SUM(A26*2.25)</f>
        <v>0</v>
      </c>
      <c r="Q26" s="95"/>
      <c r="R26" s="95"/>
      <c r="S26" s="95"/>
      <c r="U26" s="92"/>
      <c r="V26" s="92"/>
      <c r="W26" s="93" t="s">
        <v>59</v>
      </c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>
        <f>SUM(U26*16.75)</f>
        <v>0</v>
      </c>
      <c r="AJ26" s="95"/>
      <c r="AK26" s="95"/>
      <c r="AL26" s="95"/>
      <c r="AM26" s="20"/>
      <c r="BF26" s="35"/>
      <c r="BG26" s="35"/>
      <c r="BK26" s="33"/>
      <c r="BL26" s="33"/>
      <c r="BM26" s="33"/>
      <c r="BN26" s="33"/>
    </row>
    <row r="27" spans="1:66" x14ac:dyDescent="0.2">
      <c r="A27" s="91"/>
      <c r="B27" s="92"/>
      <c r="C27" s="93" t="s">
        <v>43</v>
      </c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P27" s="95">
        <f>SUM(A27*2.45)</f>
        <v>0</v>
      </c>
      <c r="Q27" s="95"/>
      <c r="R27" s="95"/>
      <c r="S27" s="95"/>
      <c r="U27" s="92"/>
      <c r="V27" s="92"/>
      <c r="W27" s="94" t="s">
        <v>61</v>
      </c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>
        <f>SUM(U27*14.1)</f>
        <v>0</v>
      </c>
      <c r="AJ27" s="95"/>
      <c r="AK27" s="95"/>
      <c r="AL27" s="95"/>
      <c r="AM27" s="20"/>
      <c r="BF27" s="35"/>
      <c r="BG27" s="35"/>
      <c r="BK27" s="33"/>
      <c r="BL27" s="33"/>
      <c r="BM27" s="33"/>
      <c r="BN27" s="33"/>
    </row>
    <row r="28" spans="1:66" x14ac:dyDescent="0.2">
      <c r="A28" s="91"/>
      <c r="B28" s="92"/>
      <c r="C28" s="93" t="s">
        <v>44</v>
      </c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P28" s="95">
        <f>SUM(A28*2.85)</f>
        <v>0</v>
      </c>
      <c r="Q28" s="95"/>
      <c r="R28" s="95"/>
      <c r="S28" s="95"/>
      <c r="U28" s="92"/>
      <c r="V28" s="92"/>
      <c r="W28" s="93" t="s">
        <v>63</v>
      </c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>
        <f>SUM(U28*12.85)</f>
        <v>0</v>
      </c>
      <c r="AJ28" s="95"/>
      <c r="AK28" s="95"/>
      <c r="AL28" s="95"/>
      <c r="AM28" s="20"/>
      <c r="BF28" s="35"/>
      <c r="BG28" s="35"/>
      <c r="BK28" s="33"/>
      <c r="BL28" s="33"/>
      <c r="BM28" s="33"/>
      <c r="BN28" s="33"/>
    </row>
    <row r="29" spans="1:66" x14ac:dyDescent="0.2">
      <c r="A29" s="91"/>
      <c r="B29" s="92"/>
      <c r="C29" s="93" t="s">
        <v>45</v>
      </c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P29" s="95">
        <f>SUM(A29*3.25)</f>
        <v>0</v>
      </c>
      <c r="Q29" s="95"/>
      <c r="R29" s="95"/>
      <c r="S29" s="95"/>
      <c r="U29" s="92"/>
      <c r="V29" s="92"/>
      <c r="W29" s="93" t="s">
        <v>65</v>
      </c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>
        <f>SUM(U29*11.75)</f>
        <v>0</v>
      </c>
      <c r="AJ29" s="95"/>
      <c r="AK29" s="95"/>
      <c r="AL29" s="95"/>
      <c r="AM29" s="20"/>
      <c r="BF29" s="35"/>
      <c r="BG29" s="35"/>
      <c r="BK29" s="33"/>
      <c r="BL29" s="33"/>
      <c r="BM29" s="33"/>
      <c r="BN29" s="33"/>
    </row>
    <row r="30" spans="1:66" x14ac:dyDescent="0.2">
      <c r="A30" s="91"/>
      <c r="B30" s="92"/>
      <c r="C30" s="93" t="s">
        <v>46</v>
      </c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P30" s="95">
        <f>SUM(A30*2.3)</f>
        <v>0</v>
      </c>
      <c r="Q30" s="95"/>
      <c r="R30" s="95"/>
      <c r="S30" s="95"/>
      <c r="U30" s="106"/>
      <c r="V30" s="107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9"/>
      <c r="AJ30" s="109"/>
      <c r="AK30" s="109"/>
      <c r="AL30" s="109"/>
      <c r="AM30" s="20"/>
      <c r="BF30" s="35"/>
      <c r="BG30" s="35"/>
      <c r="BK30" s="33"/>
      <c r="BL30" s="33"/>
      <c r="BM30" s="33"/>
      <c r="BN30" s="33"/>
    </row>
    <row r="31" spans="1:66" x14ac:dyDescent="0.2">
      <c r="A31" s="91"/>
      <c r="B31" s="92"/>
      <c r="C31" s="93" t="s">
        <v>47</v>
      </c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5">
        <f>SUM(A31*2.3)</f>
        <v>0</v>
      </c>
      <c r="Q31" s="95"/>
      <c r="R31" s="95"/>
      <c r="S31" s="95"/>
      <c r="U31" s="92"/>
      <c r="V31" s="92"/>
      <c r="W31" s="98" t="s">
        <v>68</v>
      </c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100">
        <f>SUM(U31*5.8)</f>
        <v>0</v>
      </c>
      <c r="AJ31" s="100"/>
      <c r="AK31" s="100"/>
      <c r="AL31" s="100"/>
      <c r="AM31" s="31"/>
      <c r="BF31" s="35"/>
      <c r="BG31" s="35"/>
      <c r="BK31" s="33"/>
      <c r="BL31" s="33"/>
      <c r="BM31" s="33"/>
      <c r="BN31" s="33"/>
    </row>
    <row r="32" spans="1:66" x14ac:dyDescent="0.2">
      <c r="A32" s="91"/>
      <c r="B32" s="92"/>
      <c r="C32" s="99" t="s">
        <v>48</v>
      </c>
      <c r="D32" s="99"/>
      <c r="E32" s="99"/>
      <c r="F32" s="99"/>
      <c r="G32" s="99"/>
      <c r="H32" s="99"/>
      <c r="I32" s="99"/>
      <c r="J32" s="99"/>
      <c r="K32" s="99"/>
      <c r="L32" s="99"/>
      <c r="M32" s="36"/>
      <c r="N32" s="36"/>
      <c r="O32" s="36"/>
      <c r="P32" s="100">
        <f>SUM(A32*2.35)</f>
        <v>0</v>
      </c>
      <c r="Q32" s="100"/>
      <c r="R32" s="100"/>
      <c r="S32" s="100"/>
      <c r="T32" s="36"/>
      <c r="U32" s="110" t="s">
        <v>70</v>
      </c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11"/>
      <c r="BF32" s="35"/>
      <c r="BG32" s="35"/>
      <c r="BK32" s="33"/>
      <c r="BL32" s="33"/>
      <c r="BM32" s="33"/>
      <c r="BN32" s="33"/>
    </row>
    <row r="33" spans="1:67" x14ac:dyDescent="0.2">
      <c r="A33" s="102" t="s">
        <v>49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92"/>
      <c r="V33" s="92"/>
      <c r="W33" s="93" t="s">
        <v>72</v>
      </c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5">
        <f>SUM(U33*5.55)</f>
        <v>0</v>
      </c>
      <c r="AJ33" s="95"/>
      <c r="AK33" s="95"/>
      <c r="AL33" s="95"/>
      <c r="AM33" s="20"/>
      <c r="BD33" s="8"/>
      <c r="BF33" s="35"/>
      <c r="BG33" s="35"/>
      <c r="BK33" s="33"/>
      <c r="BL33" s="33"/>
      <c r="BM33" s="33"/>
      <c r="BN33" s="33"/>
    </row>
    <row r="34" spans="1:67" x14ac:dyDescent="0.2">
      <c r="A34" s="91"/>
      <c r="B34" s="92"/>
      <c r="C34" s="94" t="s">
        <v>50</v>
      </c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5">
        <f>SUM(A34*49)</f>
        <v>0</v>
      </c>
      <c r="Q34" s="95"/>
      <c r="R34" s="95"/>
      <c r="S34" s="95"/>
      <c r="U34" s="92"/>
      <c r="V34" s="92"/>
      <c r="W34" s="93" t="s">
        <v>74</v>
      </c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5">
        <f>SUM(U34*6.75)</f>
        <v>0</v>
      </c>
      <c r="AJ34" s="95"/>
      <c r="AK34" s="95"/>
      <c r="AL34" s="95"/>
      <c r="AM34" s="20"/>
      <c r="AY34" s="101"/>
      <c r="AZ34" s="101"/>
      <c r="BA34" s="8"/>
      <c r="BB34" s="8"/>
      <c r="BC34" s="8"/>
      <c r="BD34" s="8"/>
      <c r="BF34" s="35"/>
      <c r="BG34" s="35"/>
      <c r="BK34" s="33"/>
      <c r="BL34" s="33"/>
      <c r="BM34" s="33"/>
      <c r="BN34" s="33"/>
      <c r="BO34" s="33"/>
    </row>
    <row r="35" spans="1:67" x14ac:dyDescent="0.2">
      <c r="A35" s="91"/>
      <c r="B35" s="92"/>
      <c r="C35" s="94" t="s">
        <v>51</v>
      </c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5">
        <f>SUM(A35*49)</f>
        <v>0</v>
      </c>
      <c r="Q35" s="95"/>
      <c r="R35" s="95"/>
      <c r="S35" s="95"/>
      <c r="U35" s="92"/>
      <c r="V35" s="92"/>
      <c r="W35" s="93" t="s">
        <v>76</v>
      </c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5">
        <f>SUM(U35*6.5)</f>
        <v>0</v>
      </c>
      <c r="AJ35" s="95"/>
      <c r="AK35" s="95"/>
      <c r="AL35" s="95"/>
      <c r="AM35" s="20"/>
      <c r="AY35" s="101"/>
      <c r="AZ35" s="101"/>
      <c r="BA35" s="8"/>
      <c r="BB35" s="8"/>
      <c r="BC35" s="8"/>
      <c r="BD35" s="8"/>
      <c r="BF35" s="35"/>
      <c r="BG35" s="35"/>
      <c r="BK35" s="33"/>
      <c r="BL35" s="33"/>
      <c r="BM35" s="33"/>
      <c r="BN35" s="33"/>
      <c r="BO35" s="33"/>
    </row>
    <row r="36" spans="1:67" x14ac:dyDescent="0.2">
      <c r="A36" s="91"/>
      <c r="B36" s="92"/>
      <c r="C36" s="94" t="s">
        <v>52</v>
      </c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5">
        <f>SUM(A36*49)</f>
        <v>0</v>
      </c>
      <c r="Q36" s="95"/>
      <c r="R36" s="95"/>
      <c r="S36" s="95"/>
      <c r="T36" s="9"/>
      <c r="U36" s="92"/>
      <c r="V36" s="92"/>
      <c r="W36" s="93" t="s">
        <v>78</v>
      </c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5">
        <f>SUM(U36*6.5)</f>
        <v>0</v>
      </c>
      <c r="AJ36" s="95"/>
      <c r="AK36" s="95"/>
      <c r="AL36" s="95"/>
      <c r="AM36" s="20"/>
      <c r="AY36" s="101"/>
      <c r="AZ36" s="101"/>
      <c r="BA36" s="8"/>
      <c r="BB36" s="8"/>
      <c r="BC36" s="8"/>
      <c r="BD36" s="8"/>
      <c r="BE36" s="8"/>
      <c r="BG36" s="14"/>
      <c r="BH36" s="14"/>
      <c r="BI36" s="14"/>
      <c r="BL36" s="85"/>
      <c r="BM36" s="85"/>
      <c r="BN36" s="85"/>
      <c r="BO36" s="85"/>
    </row>
    <row r="37" spans="1:67" x14ac:dyDescent="0.2">
      <c r="A37" s="91"/>
      <c r="B37" s="92"/>
      <c r="C37" s="94" t="s">
        <v>54</v>
      </c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5">
        <f>SUM(A37*49)</f>
        <v>0</v>
      </c>
      <c r="Q37" s="95"/>
      <c r="R37" s="95"/>
      <c r="S37" s="95"/>
      <c r="U37" s="92"/>
      <c r="V37" s="92"/>
      <c r="W37" s="93" t="s">
        <v>80</v>
      </c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5">
        <f>SUM(U37*6.5)</f>
        <v>0</v>
      </c>
      <c r="AJ37" s="95"/>
      <c r="AK37" s="95"/>
      <c r="AL37" s="95"/>
      <c r="AM37" s="20"/>
    </row>
    <row r="38" spans="1:67" x14ac:dyDescent="0.2">
      <c r="A38" s="91"/>
      <c r="B38" s="92"/>
      <c r="C38" s="94" t="s">
        <v>56</v>
      </c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5">
        <f>SUM(A38*55)</f>
        <v>0</v>
      </c>
      <c r="Q38" s="95"/>
      <c r="R38" s="95"/>
      <c r="S38" s="95"/>
      <c r="U38" s="92"/>
      <c r="V38" s="92"/>
      <c r="W38" s="93" t="s">
        <v>82</v>
      </c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5">
        <f>SUM(U38*6.5)</f>
        <v>0</v>
      </c>
      <c r="AJ38" s="95"/>
      <c r="AK38" s="95"/>
      <c r="AL38" s="95"/>
      <c r="AM38" s="20"/>
      <c r="AY38" s="101"/>
      <c r="AZ38" s="101"/>
      <c r="BA38" s="8"/>
      <c r="BB38" s="8"/>
      <c r="BC38" s="8"/>
      <c r="BD38" s="8"/>
      <c r="BE38" s="8"/>
      <c r="BF38" s="8"/>
      <c r="BG38" s="12"/>
      <c r="BH38" s="12"/>
      <c r="BI38" s="12"/>
      <c r="BL38" s="85"/>
      <c r="BM38" s="85"/>
      <c r="BN38" s="85"/>
      <c r="BO38" s="85"/>
    </row>
    <row r="39" spans="1:67" x14ac:dyDescent="0.2">
      <c r="A39" s="91"/>
      <c r="B39" s="92"/>
      <c r="C39" s="94" t="s">
        <v>58</v>
      </c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5">
        <f>SUM(A39*75)</f>
        <v>0</v>
      </c>
      <c r="Q39" s="95"/>
      <c r="R39" s="95"/>
      <c r="S39" s="95"/>
      <c r="U39" s="92"/>
      <c r="V39" s="92"/>
      <c r="W39" s="93" t="s">
        <v>84</v>
      </c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5">
        <f>SUM(U39*6.5)</f>
        <v>0</v>
      </c>
      <c r="AJ39" s="95"/>
      <c r="AK39" s="95"/>
      <c r="AL39" s="95"/>
      <c r="AM39" s="20"/>
    </row>
    <row r="40" spans="1:67" x14ac:dyDescent="0.2">
      <c r="A40" s="91"/>
      <c r="B40" s="92"/>
      <c r="C40" s="94" t="s">
        <v>60</v>
      </c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5">
        <f>SUM(A40*90)</f>
        <v>0</v>
      </c>
      <c r="Q40" s="95"/>
      <c r="R40" s="95"/>
      <c r="S40" s="95"/>
      <c r="U40" s="112" t="s">
        <v>86</v>
      </c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4"/>
    </row>
    <row r="41" spans="1:67" x14ac:dyDescent="0.2">
      <c r="A41" s="91"/>
      <c r="B41" s="92"/>
      <c r="C41" s="94" t="s">
        <v>62</v>
      </c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5">
        <f>SUM(A41*65)</f>
        <v>0</v>
      </c>
      <c r="Q41" s="95"/>
      <c r="R41" s="95"/>
      <c r="S41" s="95"/>
      <c r="U41" s="97"/>
      <c r="V41" s="92"/>
      <c r="W41" s="93" t="s">
        <v>88</v>
      </c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5">
        <f t="shared" ref="AI41:AI46" si="0">SUM(U41*28)</f>
        <v>0</v>
      </c>
      <c r="AJ41" s="95"/>
      <c r="AK41" s="95"/>
      <c r="AL41" s="95"/>
      <c r="AM41" s="20"/>
    </row>
    <row r="42" spans="1:67" x14ac:dyDescent="0.2">
      <c r="A42" s="91"/>
      <c r="B42" s="92"/>
      <c r="C42" s="94" t="s">
        <v>64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5">
        <f>SUM(A42*88)</f>
        <v>0</v>
      </c>
      <c r="Q42" s="95"/>
      <c r="R42" s="95"/>
      <c r="S42" s="95"/>
      <c r="U42" s="97"/>
      <c r="V42" s="92"/>
      <c r="W42" s="93" t="s">
        <v>90</v>
      </c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5">
        <f t="shared" si="0"/>
        <v>0</v>
      </c>
      <c r="AJ42" s="95"/>
      <c r="AK42" s="95"/>
      <c r="AL42" s="95"/>
      <c r="AM42" s="20"/>
    </row>
    <row r="43" spans="1:67" x14ac:dyDescent="0.2">
      <c r="A43" s="91"/>
      <c r="B43" s="92"/>
      <c r="C43" s="94" t="s">
        <v>66</v>
      </c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5">
        <f>SUM(A43*115)</f>
        <v>0</v>
      </c>
      <c r="Q43" s="95"/>
      <c r="R43" s="95"/>
      <c r="S43" s="95"/>
      <c r="U43" s="97"/>
      <c r="V43" s="92"/>
      <c r="W43" s="93" t="s">
        <v>92</v>
      </c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5">
        <f t="shared" si="0"/>
        <v>0</v>
      </c>
      <c r="AJ43" s="95"/>
      <c r="AK43" s="95"/>
      <c r="AL43" s="95"/>
      <c r="AM43" s="20"/>
    </row>
    <row r="44" spans="1:67" x14ac:dyDescent="0.2">
      <c r="A44" s="91"/>
      <c r="B44" s="92"/>
      <c r="C44" s="94" t="s">
        <v>67</v>
      </c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5">
        <f>SUM(A44*59)</f>
        <v>0</v>
      </c>
      <c r="Q44" s="95"/>
      <c r="R44" s="95"/>
      <c r="S44" s="95"/>
      <c r="U44" s="97"/>
      <c r="V44" s="92"/>
      <c r="W44" s="93" t="s">
        <v>94</v>
      </c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5">
        <f t="shared" si="0"/>
        <v>0</v>
      </c>
      <c r="AJ44" s="95"/>
      <c r="AK44" s="95"/>
      <c r="AL44" s="95"/>
      <c r="AM44" s="20"/>
    </row>
    <row r="45" spans="1:67" x14ac:dyDescent="0.2">
      <c r="A45" s="91"/>
      <c r="B45" s="92"/>
      <c r="C45" s="94" t="s">
        <v>69</v>
      </c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5">
        <f>SUM(A45*78)</f>
        <v>0</v>
      </c>
      <c r="Q45" s="95"/>
      <c r="R45" s="95"/>
      <c r="S45" s="95"/>
      <c r="U45" s="97"/>
      <c r="V45" s="92"/>
      <c r="W45" s="93" t="s">
        <v>96</v>
      </c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5">
        <f t="shared" si="0"/>
        <v>0</v>
      </c>
      <c r="AJ45" s="95"/>
      <c r="AK45" s="95"/>
      <c r="AL45" s="95"/>
      <c r="AM45" s="20"/>
    </row>
    <row r="46" spans="1:67" x14ac:dyDescent="0.2">
      <c r="A46" s="91"/>
      <c r="B46" s="92"/>
      <c r="C46" s="94" t="s">
        <v>71</v>
      </c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5">
        <f>SUM(A46*96)</f>
        <v>0</v>
      </c>
      <c r="Q46" s="95"/>
      <c r="R46" s="95"/>
      <c r="S46" s="95"/>
      <c r="T46" s="9"/>
      <c r="U46" s="97"/>
      <c r="V46" s="92"/>
      <c r="W46" s="98" t="s">
        <v>98</v>
      </c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100">
        <f t="shared" si="0"/>
        <v>0</v>
      </c>
      <c r="AJ46" s="100"/>
      <c r="AK46" s="100"/>
      <c r="AL46" s="100"/>
      <c r="AM46" s="31"/>
    </row>
    <row r="47" spans="1:67" x14ac:dyDescent="0.2">
      <c r="A47" s="91"/>
      <c r="B47" s="92"/>
      <c r="C47" s="94" t="s">
        <v>73</v>
      </c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5">
        <f>SUM(A47*30)</f>
        <v>0</v>
      </c>
      <c r="Q47" s="95"/>
      <c r="R47" s="95"/>
      <c r="S47" s="95"/>
      <c r="T47" s="9"/>
      <c r="U47" s="110" t="s">
        <v>100</v>
      </c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11"/>
    </row>
    <row r="48" spans="1:67" x14ac:dyDescent="0.2">
      <c r="A48" s="91"/>
      <c r="B48" s="92"/>
      <c r="C48" s="94" t="s">
        <v>75</v>
      </c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5">
        <f>SUM(A48*40)</f>
        <v>0</v>
      </c>
      <c r="Q48" s="95"/>
      <c r="R48" s="95"/>
      <c r="S48" s="95"/>
      <c r="T48" s="9"/>
      <c r="U48" s="92"/>
      <c r="V48" s="92"/>
      <c r="W48" s="8" t="s">
        <v>102</v>
      </c>
      <c r="X48" s="8"/>
      <c r="Y48" s="8"/>
      <c r="Z48" s="8"/>
      <c r="AA48" s="8"/>
      <c r="AB48" s="8"/>
      <c r="AC48" s="15"/>
      <c r="AD48" s="15"/>
      <c r="AE48" s="15"/>
      <c r="AJ48" s="95">
        <f>SUM(U48*34)</f>
        <v>0</v>
      </c>
      <c r="AK48" s="95"/>
      <c r="AL48" s="95"/>
      <c r="AM48" s="117"/>
    </row>
    <row r="49" spans="1:67" x14ac:dyDescent="0.2">
      <c r="A49" s="91"/>
      <c r="B49" s="92"/>
      <c r="C49" s="94" t="s">
        <v>77</v>
      </c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5">
        <f>SUM(A49*51)</f>
        <v>0</v>
      </c>
      <c r="Q49" s="95"/>
      <c r="R49" s="95"/>
      <c r="S49" s="95"/>
      <c r="T49" s="9"/>
      <c r="U49" s="92"/>
      <c r="V49" s="92"/>
      <c r="W49" s="8" t="s">
        <v>104</v>
      </c>
      <c r="X49" s="8"/>
      <c r="Y49" s="8"/>
      <c r="Z49" s="8"/>
      <c r="AA49" s="8"/>
      <c r="AB49" s="8"/>
      <c r="AC49" s="15"/>
      <c r="AD49" s="15"/>
      <c r="AE49" s="15"/>
      <c r="AF49" s="8"/>
      <c r="AJ49" s="95">
        <f>SUM(U49*1)</f>
        <v>0</v>
      </c>
      <c r="AK49" s="95"/>
      <c r="AL49" s="95"/>
      <c r="AM49" s="117"/>
    </row>
    <row r="50" spans="1:67" x14ac:dyDescent="0.2">
      <c r="A50" s="91"/>
      <c r="B50" s="92"/>
      <c r="C50" s="94" t="s">
        <v>79</v>
      </c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5">
        <f>SUM(A50*64)</f>
        <v>0</v>
      </c>
      <c r="Q50" s="95"/>
      <c r="R50" s="95"/>
      <c r="S50" s="95"/>
      <c r="T50" s="9"/>
      <c r="U50" s="92"/>
      <c r="V50" s="92"/>
      <c r="W50" s="36" t="s">
        <v>106</v>
      </c>
      <c r="X50" s="36"/>
      <c r="Y50" s="36"/>
      <c r="Z50" s="99"/>
      <c r="AA50" s="99"/>
      <c r="AB50" s="99"/>
      <c r="AC50" s="99"/>
      <c r="AD50" s="99"/>
      <c r="AE50" s="99"/>
      <c r="AF50" s="99"/>
      <c r="AG50" s="99"/>
      <c r="AH50" s="36"/>
      <c r="AI50" s="36"/>
      <c r="AJ50" s="100">
        <f>SUM(U50*1)</f>
        <v>0</v>
      </c>
      <c r="AK50" s="100"/>
      <c r="AL50" s="100"/>
      <c r="AM50" s="121"/>
    </row>
    <row r="51" spans="1:67" x14ac:dyDescent="0.2">
      <c r="A51" s="91"/>
      <c r="B51" s="92"/>
      <c r="C51" s="94" t="s">
        <v>81</v>
      </c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5">
        <f>SUM(A51*63)</f>
        <v>0</v>
      </c>
      <c r="Q51" s="95"/>
      <c r="R51" s="95"/>
      <c r="S51" s="95"/>
      <c r="U51" s="52"/>
      <c r="AM51" s="20"/>
    </row>
    <row r="52" spans="1:67" x14ac:dyDescent="0.2">
      <c r="A52" s="91"/>
      <c r="B52" s="92"/>
      <c r="C52" s="94" t="s">
        <v>83</v>
      </c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5">
        <f>SUM(A52*4.6)</f>
        <v>0</v>
      </c>
      <c r="Q52" s="95"/>
      <c r="R52" s="95"/>
      <c r="S52" s="95"/>
      <c r="U52" s="37"/>
      <c r="AM52" s="20"/>
    </row>
    <row r="53" spans="1:67" x14ac:dyDescent="0.2">
      <c r="A53" s="91"/>
      <c r="B53" s="92"/>
      <c r="C53" s="93" t="s">
        <v>85</v>
      </c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5">
        <f>SUM(A53*64)</f>
        <v>0</v>
      </c>
      <c r="Q53" s="95"/>
      <c r="R53" s="95"/>
      <c r="S53" s="95"/>
      <c r="U53" s="37"/>
      <c r="AM53" s="20"/>
    </row>
    <row r="54" spans="1:67" x14ac:dyDescent="0.2">
      <c r="A54" s="91"/>
      <c r="B54" s="92"/>
      <c r="C54" s="99" t="s">
        <v>87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100">
        <f>SUM(A54*62)</f>
        <v>0</v>
      </c>
      <c r="Q54" s="100"/>
      <c r="R54" s="100"/>
      <c r="S54" s="100"/>
      <c r="T54" s="11"/>
      <c r="AM54" s="20"/>
    </row>
    <row r="55" spans="1:67" x14ac:dyDescent="0.2">
      <c r="A55" s="102" t="s">
        <v>89</v>
      </c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4"/>
      <c r="AM55" s="20"/>
      <c r="BB55" s="115"/>
      <c r="BC55" s="116"/>
      <c r="BD55" s="116"/>
      <c r="BE55" s="116"/>
      <c r="BF55" s="116"/>
      <c r="BG55" s="116"/>
    </row>
    <row r="56" spans="1:67" x14ac:dyDescent="0.2">
      <c r="A56" s="91"/>
      <c r="B56" s="92"/>
      <c r="C56" s="93" t="s">
        <v>91</v>
      </c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5">
        <f>SUM(A56*28)</f>
        <v>0</v>
      </c>
      <c r="Q56" s="95"/>
      <c r="R56" s="95"/>
      <c r="S56" s="95"/>
      <c r="T56" s="9"/>
      <c r="AM56" s="20"/>
    </row>
    <row r="57" spans="1:67" x14ac:dyDescent="0.2">
      <c r="A57" s="91"/>
      <c r="B57" s="92"/>
      <c r="C57" s="93" t="s">
        <v>93</v>
      </c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5">
        <f>SUM(A57*27)</f>
        <v>0</v>
      </c>
      <c r="Q57" s="95"/>
      <c r="R57" s="95"/>
      <c r="S57" s="95"/>
      <c r="T57" s="9"/>
      <c r="AM57" s="20"/>
    </row>
    <row r="58" spans="1:67" x14ac:dyDescent="0.2">
      <c r="A58" s="91"/>
      <c r="B58" s="92"/>
      <c r="C58" s="93" t="s">
        <v>95</v>
      </c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5">
        <f>SUM(A58*27)</f>
        <v>0</v>
      </c>
      <c r="Q58" s="95"/>
      <c r="R58" s="95"/>
      <c r="S58" s="95"/>
      <c r="T58" s="9"/>
      <c r="AM58" s="20"/>
    </row>
    <row r="59" spans="1:67" x14ac:dyDescent="0.2">
      <c r="A59" s="91"/>
      <c r="B59" s="92"/>
      <c r="C59" s="93" t="s">
        <v>97</v>
      </c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85">
        <f>SUM(A59*27)</f>
        <v>0</v>
      </c>
      <c r="Q59" s="85"/>
      <c r="R59" s="85"/>
      <c r="S59" s="85"/>
      <c r="T59" s="9"/>
      <c r="AM59" s="20"/>
    </row>
    <row r="60" spans="1:67" x14ac:dyDescent="0.2">
      <c r="A60" s="91"/>
      <c r="B60" s="92"/>
      <c r="C60" s="93" t="s">
        <v>99</v>
      </c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5">
        <f>SUM(A60*30)</f>
        <v>0</v>
      </c>
      <c r="Q60" s="95"/>
      <c r="R60" s="95"/>
      <c r="S60" s="95"/>
      <c r="T60" s="9"/>
      <c r="AM60" s="20"/>
    </row>
    <row r="61" spans="1:67" x14ac:dyDescent="0.2">
      <c r="A61" s="91"/>
      <c r="B61" s="92"/>
      <c r="C61" s="93" t="s">
        <v>101</v>
      </c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5">
        <f>SUM(A61*30)</f>
        <v>0</v>
      </c>
      <c r="Q61" s="95"/>
      <c r="R61" s="95"/>
      <c r="S61" s="95"/>
      <c r="T61" s="9"/>
      <c r="AM61" s="20"/>
    </row>
    <row r="62" spans="1:67" x14ac:dyDescent="0.2">
      <c r="A62" s="91"/>
      <c r="B62" s="92"/>
      <c r="C62" s="93" t="s">
        <v>103</v>
      </c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5">
        <f>SUM(A62*27)</f>
        <v>0</v>
      </c>
      <c r="Q62" s="95"/>
      <c r="R62" s="95"/>
      <c r="S62" s="95"/>
      <c r="T62" s="9"/>
      <c r="AM62" s="20"/>
    </row>
    <row r="63" spans="1:67" x14ac:dyDescent="0.2">
      <c r="A63" s="91"/>
      <c r="B63" s="92"/>
      <c r="C63" s="93" t="s">
        <v>105</v>
      </c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5">
        <f>SUM(A63*29)</f>
        <v>0</v>
      </c>
      <c r="Q63" s="95"/>
      <c r="R63" s="95"/>
      <c r="S63" s="95"/>
      <c r="T63" s="9"/>
      <c r="AM63" s="20"/>
    </row>
    <row r="64" spans="1:67" ht="15.75" x14ac:dyDescent="0.25">
      <c r="A64" s="91"/>
      <c r="B64" s="92"/>
      <c r="C64" s="93" t="s">
        <v>107</v>
      </c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5">
        <f>SUM(A64*27)</f>
        <v>0</v>
      </c>
      <c r="Q64" s="95"/>
      <c r="R64" s="95"/>
      <c r="S64" s="95"/>
      <c r="T64" s="49"/>
      <c r="U64" s="37"/>
      <c r="V64" s="53" t="s">
        <v>108</v>
      </c>
      <c r="W64" s="53"/>
      <c r="X64" s="53"/>
      <c r="Y64" s="53"/>
      <c r="Z64" s="53"/>
      <c r="AA64" s="53"/>
      <c r="AB64" s="53" t="s">
        <v>109</v>
      </c>
      <c r="AC64" s="53" t="s">
        <v>110</v>
      </c>
      <c r="AD64" s="53"/>
      <c r="AE64" s="53"/>
      <c r="AF64" s="53"/>
      <c r="AG64" s="53"/>
      <c r="AH64" s="54" t="s">
        <v>111</v>
      </c>
      <c r="AI64" s="55"/>
      <c r="AJ64" s="55"/>
      <c r="AK64" s="56"/>
      <c r="AL64" s="55"/>
      <c r="AM64" s="27"/>
      <c r="BC64" s="8"/>
      <c r="BD64" s="8"/>
      <c r="BE64" s="8"/>
      <c r="BF64" s="8"/>
      <c r="BG64" s="12"/>
      <c r="BH64" s="12"/>
      <c r="BI64" s="12"/>
      <c r="BJ64" s="8"/>
      <c r="BL64" s="85"/>
      <c r="BM64" s="85"/>
      <c r="BN64" s="85"/>
      <c r="BO64" s="85"/>
    </row>
    <row r="65" spans="1:75" ht="15.75" thickBot="1" x14ac:dyDescent="0.3">
      <c r="A65" s="133"/>
      <c r="B65" s="134"/>
      <c r="C65" s="135" t="s">
        <v>112</v>
      </c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7">
        <f>SUM(A65*19)</f>
        <v>0</v>
      </c>
      <c r="Q65" s="137"/>
      <c r="R65" s="137"/>
      <c r="S65" s="137"/>
      <c r="T65" s="50"/>
      <c r="U65" s="138">
        <f>SUM(P9+P10+P11+P12+P14+P15+P16+P17+P18+P20+P21+P22+P23+P24+P25+P26+P27+P28+P29+P30+P31+P32+P34+P35+P37+P36+P38+P39+P40+P41+P42+P43+P44+P45+P46+P47+P48+P50+P49+AI24+P51+P52+P53+P54+P56+P57+P58+P59+P60+P61+P62+P63+P64+P65+AI46+AI45+AI44+AI43+AI42+AI41+AI39+AI38+AI37+AI36+AI35+AI34+AI33+AI31+AI29+AI28+AI27+AI26+AI25+AI22+AI21+AI19+AI18+AI20+AI17+AI16+AI15+AI14+AI13+AI12+AI11+AI10+AI9+AJ48+AJ49+AJ50)</f>
        <v>0</v>
      </c>
      <c r="V65" s="139"/>
      <c r="W65" s="139"/>
      <c r="X65" s="139"/>
      <c r="Y65" s="139"/>
      <c r="Z65" s="57" t="s">
        <v>113</v>
      </c>
      <c r="AA65" s="58"/>
      <c r="AB65" s="140">
        <f>SUM(U65*0.13)</f>
        <v>0</v>
      </c>
      <c r="AC65" s="140"/>
      <c r="AD65" s="140"/>
      <c r="AE65" s="140"/>
      <c r="AF65" s="58"/>
      <c r="AG65" s="57" t="s">
        <v>114</v>
      </c>
      <c r="AH65" s="58"/>
      <c r="AI65" s="124">
        <f>SUM(U65)+AB65</f>
        <v>0</v>
      </c>
      <c r="AJ65" s="124"/>
      <c r="AK65" s="124"/>
      <c r="AL65" s="124"/>
      <c r="AM65" s="51"/>
    </row>
    <row r="66" spans="1:75" ht="14.25" customHeight="1" x14ac:dyDescent="0.2">
      <c r="A66" s="125"/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7"/>
      <c r="AV66" s="94"/>
      <c r="AW66" s="94"/>
      <c r="AX66" s="94"/>
      <c r="AY66" s="94"/>
      <c r="AZ66" s="94"/>
      <c r="BA66" s="94"/>
    </row>
    <row r="67" spans="1:75" x14ac:dyDescent="0.2">
      <c r="A67" s="128"/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7"/>
    </row>
    <row r="68" spans="1:75" x14ac:dyDescent="0.2">
      <c r="A68" s="128"/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7"/>
    </row>
    <row r="69" spans="1:75" x14ac:dyDescent="0.2">
      <c r="A69" s="128"/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7"/>
    </row>
    <row r="70" spans="1:75" x14ac:dyDescent="0.2">
      <c r="A70" s="128"/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7"/>
    </row>
    <row r="71" spans="1:75" ht="12.75" customHeight="1" x14ac:dyDescent="0.2">
      <c r="A71" s="128"/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7"/>
      <c r="BL71" s="10"/>
    </row>
    <row r="72" spans="1:75" ht="12.75" customHeight="1" thickBot="1" x14ac:dyDescent="0.25">
      <c r="A72" s="129"/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1"/>
      <c r="AV72" s="132"/>
      <c r="AW72" s="132"/>
      <c r="AX72" s="132"/>
      <c r="AY72" s="132"/>
      <c r="AZ72" s="132"/>
      <c r="BE72" s="120"/>
      <c r="BF72" s="120"/>
      <c r="BG72" s="118"/>
      <c r="BH72" s="118"/>
      <c r="BI72" s="118"/>
      <c r="BJ72" s="118"/>
      <c r="BK72" s="16"/>
      <c r="BL72" s="118"/>
      <c r="BM72" s="118"/>
      <c r="BN72" s="118"/>
      <c r="BO72" s="118"/>
    </row>
    <row r="73" spans="1:75" x14ac:dyDescent="0.2">
      <c r="AN73" s="19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6"/>
      <c r="BT73" s="1"/>
      <c r="BU73" s="1"/>
      <c r="BV73" s="1"/>
      <c r="BW73" s="1"/>
    </row>
    <row r="74" spans="1:75" x14ac:dyDescent="0.2">
      <c r="AV74" s="1"/>
      <c r="AW74" s="119"/>
      <c r="AX74" s="119"/>
      <c r="AY74" s="119"/>
      <c r="AZ74" s="119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6"/>
      <c r="BT74" s="1"/>
      <c r="BU74" s="1"/>
      <c r="BV74" s="1"/>
      <c r="BW74" s="1"/>
    </row>
    <row r="75" spans="1:75" x14ac:dyDescent="0.2">
      <c r="AV75" s="1"/>
      <c r="AW75" s="7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6"/>
      <c r="BT75" s="1"/>
      <c r="BU75" s="1"/>
      <c r="BV75" s="1"/>
      <c r="BW75" s="1"/>
    </row>
    <row r="76" spans="1:75" x14ac:dyDescent="0.2">
      <c r="AV76" s="1"/>
      <c r="AW76" s="119"/>
      <c r="AX76" s="119"/>
      <c r="AY76" s="119"/>
      <c r="AZ76" s="119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</row>
    <row r="77" spans="1:75" x14ac:dyDescent="0.2">
      <c r="AV77" s="1"/>
      <c r="AW77" s="122"/>
      <c r="AX77" s="122"/>
      <c r="AY77" s="122"/>
      <c r="AZ77" s="122"/>
    </row>
    <row r="78" spans="1:75" x14ac:dyDescent="0.2">
      <c r="AV78" s="1"/>
      <c r="AW78" s="1"/>
      <c r="AX78" s="1"/>
      <c r="AY78" s="1"/>
      <c r="AZ78" s="1"/>
    </row>
    <row r="79" spans="1:75" x14ac:dyDescent="0.2">
      <c r="AV79" s="123"/>
      <c r="AW79" s="123"/>
      <c r="AX79" s="123"/>
      <c r="AY79" s="123"/>
      <c r="AZ79" s="123"/>
    </row>
    <row r="80" spans="1:75" x14ac:dyDescent="0.2">
      <c r="AV80" s="123"/>
      <c r="AW80" s="123"/>
      <c r="AX80" s="123"/>
      <c r="AY80" s="123"/>
      <c r="AZ80" s="123"/>
    </row>
    <row r="81" spans="48:52" x14ac:dyDescent="0.2">
      <c r="AV81" s="123"/>
      <c r="AW81" s="123"/>
      <c r="AX81" s="123"/>
      <c r="AY81" s="123"/>
      <c r="AZ81" s="123"/>
    </row>
  </sheetData>
  <sheetProtection selectLockedCells="1"/>
  <mergeCells count="330">
    <mergeCell ref="A6:E6"/>
    <mergeCell ref="F6:I6"/>
    <mergeCell ref="J6:O6"/>
    <mergeCell ref="P6:V6"/>
    <mergeCell ref="W6:AC6"/>
    <mergeCell ref="AD6:AM6"/>
    <mergeCell ref="N2:AB2"/>
    <mergeCell ref="A4:G4"/>
    <mergeCell ref="H4:V4"/>
    <mergeCell ref="W4:AD4"/>
    <mergeCell ref="AE4:AM4"/>
    <mergeCell ref="A5:G5"/>
    <mergeCell ref="H5:V5"/>
    <mergeCell ref="W5:Z5"/>
    <mergeCell ref="AA5:AM5"/>
    <mergeCell ref="A10:B10"/>
    <mergeCell ref="C10:O10"/>
    <mergeCell ref="P10:S10"/>
    <mergeCell ref="U10:V10"/>
    <mergeCell ref="W10:AE10"/>
    <mergeCell ref="AI10:AL10"/>
    <mergeCell ref="A7:AM7"/>
    <mergeCell ref="BG7:BJ7"/>
    <mergeCell ref="A8:T8"/>
    <mergeCell ref="U8:AM8"/>
    <mergeCell ref="A9:B9"/>
    <mergeCell ref="C9:O9"/>
    <mergeCell ref="P9:S9"/>
    <mergeCell ref="U9:V9"/>
    <mergeCell ref="W9:AE9"/>
    <mergeCell ref="AI9:AL9"/>
    <mergeCell ref="BK13:BN13"/>
    <mergeCell ref="A12:B12"/>
    <mergeCell ref="C12:O12"/>
    <mergeCell ref="P12:S12"/>
    <mergeCell ref="U12:V12"/>
    <mergeCell ref="W12:AE12"/>
    <mergeCell ref="AI12:AL12"/>
    <mergeCell ref="A11:B11"/>
    <mergeCell ref="C11:O11"/>
    <mergeCell ref="P11:S11"/>
    <mergeCell ref="U11:V11"/>
    <mergeCell ref="W11:AE11"/>
    <mergeCell ref="AI11:AL11"/>
    <mergeCell ref="A14:B14"/>
    <mergeCell ref="C14:L14"/>
    <mergeCell ref="P14:S14"/>
    <mergeCell ref="U14:V14"/>
    <mergeCell ref="W14:AE14"/>
    <mergeCell ref="AI14:AL14"/>
    <mergeCell ref="BF12:BG12"/>
    <mergeCell ref="A13:T13"/>
    <mergeCell ref="U13:V13"/>
    <mergeCell ref="W13:AE13"/>
    <mergeCell ref="AI13:AL13"/>
    <mergeCell ref="BF15:BG15"/>
    <mergeCell ref="A16:B16"/>
    <mergeCell ref="C16:N16"/>
    <mergeCell ref="P16:S16"/>
    <mergeCell ref="U16:V16"/>
    <mergeCell ref="W16:AE16"/>
    <mergeCell ref="AI16:AL16"/>
    <mergeCell ref="A15:B15"/>
    <mergeCell ref="C15:L15"/>
    <mergeCell ref="P15:S15"/>
    <mergeCell ref="U15:V15"/>
    <mergeCell ref="W15:AE15"/>
    <mergeCell ref="AI15:AL15"/>
    <mergeCell ref="A18:B18"/>
    <mergeCell ref="C18:L18"/>
    <mergeCell ref="P18:S18"/>
    <mergeCell ref="U18:V18"/>
    <mergeCell ref="W18:AH18"/>
    <mergeCell ref="AI18:AL18"/>
    <mergeCell ref="BK16:BN16"/>
    <mergeCell ref="A17:B17"/>
    <mergeCell ref="C17:M17"/>
    <mergeCell ref="P17:S17"/>
    <mergeCell ref="U17:V17"/>
    <mergeCell ref="W17:AH17"/>
    <mergeCell ref="AI17:AL17"/>
    <mergeCell ref="AI20:AL20"/>
    <mergeCell ref="BK20:BN20"/>
    <mergeCell ref="A21:B21"/>
    <mergeCell ref="P21:S21"/>
    <mergeCell ref="U21:V21"/>
    <mergeCell ref="W21:AH21"/>
    <mergeCell ref="AI21:AL21"/>
    <mergeCell ref="A19:T19"/>
    <mergeCell ref="U19:V19"/>
    <mergeCell ref="W19:AH19"/>
    <mergeCell ref="AI19:AL19"/>
    <mergeCell ref="BF19:BG19"/>
    <mergeCell ref="A20:B20"/>
    <mergeCell ref="C20:N20"/>
    <mergeCell ref="P20:S20"/>
    <mergeCell ref="U20:V20"/>
    <mergeCell ref="W20:AH20"/>
    <mergeCell ref="C23:L23"/>
    <mergeCell ref="P23:S23"/>
    <mergeCell ref="BF23:BG23"/>
    <mergeCell ref="BK23:BN23"/>
    <mergeCell ref="A22:B22"/>
    <mergeCell ref="C22:L22"/>
    <mergeCell ref="P22:S22"/>
    <mergeCell ref="U22:V22"/>
    <mergeCell ref="W22:AH22"/>
    <mergeCell ref="AI22:AL22"/>
    <mergeCell ref="P24:S24"/>
    <mergeCell ref="BF22:BG22"/>
    <mergeCell ref="BK22:BN22"/>
    <mergeCell ref="BF24:BG24"/>
    <mergeCell ref="BK24:BN24"/>
    <mergeCell ref="A24:B24"/>
    <mergeCell ref="C24:O24"/>
    <mergeCell ref="A26:B26"/>
    <mergeCell ref="C26:L26"/>
    <mergeCell ref="P26:S26"/>
    <mergeCell ref="A25:B25"/>
    <mergeCell ref="C25:L25"/>
    <mergeCell ref="P25:S25"/>
    <mergeCell ref="U24:V24"/>
    <mergeCell ref="W24:AH24"/>
    <mergeCell ref="AI24:AL24"/>
    <mergeCell ref="U23:AM23"/>
    <mergeCell ref="U26:V26"/>
    <mergeCell ref="W26:AH26"/>
    <mergeCell ref="AI26:AL26"/>
    <mergeCell ref="U25:V25"/>
    <mergeCell ref="W25:AH25"/>
    <mergeCell ref="AI25:AL25"/>
    <mergeCell ref="A23:B23"/>
    <mergeCell ref="A28:B28"/>
    <mergeCell ref="C28:N28"/>
    <mergeCell ref="P28:S28"/>
    <mergeCell ref="A27:B27"/>
    <mergeCell ref="C27:N27"/>
    <mergeCell ref="P27:S27"/>
    <mergeCell ref="A30:B30"/>
    <mergeCell ref="C30:N30"/>
    <mergeCell ref="P30:S30"/>
    <mergeCell ref="A29:B29"/>
    <mergeCell ref="C29:N29"/>
    <mergeCell ref="P29:S29"/>
    <mergeCell ref="U27:V27"/>
    <mergeCell ref="W27:AH27"/>
    <mergeCell ref="AI27:AL27"/>
    <mergeCell ref="AY38:AZ38"/>
    <mergeCell ref="BL38:BO38"/>
    <mergeCell ref="A39:B39"/>
    <mergeCell ref="C39:O39"/>
    <mergeCell ref="P39:S39"/>
    <mergeCell ref="A38:B38"/>
    <mergeCell ref="C38:O38"/>
    <mergeCell ref="P38:S38"/>
    <mergeCell ref="U28:V28"/>
    <mergeCell ref="W28:AH28"/>
    <mergeCell ref="AI28:AL28"/>
    <mergeCell ref="AY36:AZ36"/>
    <mergeCell ref="BL36:BO36"/>
    <mergeCell ref="AY34:AZ34"/>
    <mergeCell ref="A35:B35"/>
    <mergeCell ref="C35:O35"/>
    <mergeCell ref="P35:S35"/>
    <mergeCell ref="AY35:AZ35"/>
    <mergeCell ref="A37:B37"/>
    <mergeCell ref="C37:O37"/>
    <mergeCell ref="P37:S37"/>
    <mergeCell ref="U29:V29"/>
    <mergeCell ref="W29:AH29"/>
    <mergeCell ref="AI29:AL29"/>
    <mergeCell ref="A41:B41"/>
    <mergeCell ref="C41:O41"/>
    <mergeCell ref="P41:S41"/>
    <mergeCell ref="U30:V30"/>
    <mergeCell ref="W30:AH30"/>
    <mergeCell ref="AI30:AL30"/>
    <mergeCell ref="A40:B40"/>
    <mergeCell ref="C40:O40"/>
    <mergeCell ref="P40:S40"/>
    <mergeCell ref="A36:B36"/>
    <mergeCell ref="C36:O36"/>
    <mergeCell ref="P36:S36"/>
    <mergeCell ref="A32:B32"/>
    <mergeCell ref="C32:L32"/>
    <mergeCell ref="P32:S32"/>
    <mergeCell ref="A31:B31"/>
    <mergeCell ref="C31:O31"/>
    <mergeCell ref="P31:S31"/>
    <mergeCell ref="A33:T33"/>
    <mergeCell ref="A34:B34"/>
    <mergeCell ref="C34:O34"/>
    <mergeCell ref="U31:V31"/>
    <mergeCell ref="W31:AH31"/>
    <mergeCell ref="AI31:AL31"/>
    <mergeCell ref="A43:B43"/>
    <mergeCell ref="C43:O43"/>
    <mergeCell ref="P43:S43"/>
    <mergeCell ref="A42:B42"/>
    <mergeCell ref="C42:O42"/>
    <mergeCell ref="P42:S42"/>
    <mergeCell ref="P34:S34"/>
    <mergeCell ref="U32:AM32"/>
    <mergeCell ref="A46:B46"/>
    <mergeCell ref="C46:O46"/>
    <mergeCell ref="P46:S46"/>
    <mergeCell ref="U33:V33"/>
    <mergeCell ref="W33:AH33"/>
    <mergeCell ref="AI33:AL33"/>
    <mergeCell ref="U34:V34"/>
    <mergeCell ref="W34:AH34"/>
    <mergeCell ref="AI34:AL34"/>
    <mergeCell ref="A44:B44"/>
    <mergeCell ref="C44:O44"/>
    <mergeCell ref="P44:S44"/>
    <mergeCell ref="U35:V35"/>
    <mergeCell ref="W35:AH35"/>
    <mergeCell ref="AI35:AL35"/>
    <mergeCell ref="A47:B47"/>
    <mergeCell ref="C47:O47"/>
    <mergeCell ref="P47:S47"/>
    <mergeCell ref="U36:V36"/>
    <mergeCell ref="W36:AH36"/>
    <mergeCell ref="AI36:AL36"/>
    <mergeCell ref="A45:B45"/>
    <mergeCell ref="C45:O45"/>
    <mergeCell ref="P45:S45"/>
    <mergeCell ref="U37:V37"/>
    <mergeCell ref="W37:AH37"/>
    <mergeCell ref="AI37:AL37"/>
    <mergeCell ref="A49:B49"/>
    <mergeCell ref="C49:O49"/>
    <mergeCell ref="P49:S49"/>
    <mergeCell ref="U38:V38"/>
    <mergeCell ref="W38:AH38"/>
    <mergeCell ref="AI38:AL38"/>
    <mergeCell ref="A48:B48"/>
    <mergeCell ref="C48:O48"/>
    <mergeCell ref="P48:S48"/>
    <mergeCell ref="U39:V39"/>
    <mergeCell ref="W39:AH39"/>
    <mergeCell ref="AI39:AL39"/>
    <mergeCell ref="A51:B51"/>
    <mergeCell ref="C51:O51"/>
    <mergeCell ref="P51:S51"/>
    <mergeCell ref="U40:AM40"/>
    <mergeCell ref="U41:V41"/>
    <mergeCell ref="W41:AH41"/>
    <mergeCell ref="AI41:AL41"/>
    <mergeCell ref="A50:B50"/>
    <mergeCell ref="C50:O50"/>
    <mergeCell ref="P50:S50"/>
    <mergeCell ref="BB55:BG55"/>
    <mergeCell ref="A56:B56"/>
    <mergeCell ref="C56:O56"/>
    <mergeCell ref="P56:S56"/>
    <mergeCell ref="U43:V43"/>
    <mergeCell ref="W43:AH43"/>
    <mergeCell ref="A53:B53"/>
    <mergeCell ref="C53:O53"/>
    <mergeCell ref="P53:S53"/>
    <mergeCell ref="A54:B54"/>
    <mergeCell ref="C54:O54"/>
    <mergeCell ref="P54:S54"/>
    <mergeCell ref="AI43:AL43"/>
    <mergeCell ref="A52:B52"/>
    <mergeCell ref="C52:O52"/>
    <mergeCell ref="P52:S52"/>
    <mergeCell ref="U44:V44"/>
    <mergeCell ref="W44:AH44"/>
    <mergeCell ref="AI44:AL44"/>
    <mergeCell ref="A55:T55"/>
    <mergeCell ref="U42:V42"/>
    <mergeCell ref="W42:AH42"/>
    <mergeCell ref="AI42:AL42"/>
    <mergeCell ref="U45:V45"/>
    <mergeCell ref="W45:AH45"/>
    <mergeCell ref="AI45:AL45"/>
    <mergeCell ref="U46:V46"/>
    <mergeCell ref="W46:AH46"/>
    <mergeCell ref="AI46:AL46"/>
    <mergeCell ref="A58:B58"/>
    <mergeCell ref="C58:O58"/>
    <mergeCell ref="P58:S58"/>
    <mergeCell ref="A57:B57"/>
    <mergeCell ref="C57:O57"/>
    <mergeCell ref="P57:S57"/>
    <mergeCell ref="U47:AM47"/>
    <mergeCell ref="A61:B61"/>
    <mergeCell ref="C61:O61"/>
    <mergeCell ref="P61:S61"/>
    <mergeCell ref="U48:V48"/>
    <mergeCell ref="AJ48:AM48"/>
    <mergeCell ref="A59:B59"/>
    <mergeCell ref="C59:O59"/>
    <mergeCell ref="P59:S59"/>
    <mergeCell ref="A62:B62"/>
    <mergeCell ref="C62:O62"/>
    <mergeCell ref="P62:S62"/>
    <mergeCell ref="U49:V49"/>
    <mergeCell ref="AJ49:AM49"/>
    <mergeCell ref="A63:B63"/>
    <mergeCell ref="C63:O63"/>
    <mergeCell ref="P63:S63"/>
    <mergeCell ref="U50:V50"/>
    <mergeCell ref="Z50:AG50"/>
    <mergeCell ref="AJ50:AM50"/>
    <mergeCell ref="A60:B60"/>
    <mergeCell ref="C60:O60"/>
    <mergeCell ref="P60:S60"/>
    <mergeCell ref="A64:B64"/>
    <mergeCell ref="C64:O64"/>
    <mergeCell ref="P64:S64"/>
    <mergeCell ref="BL64:BO64"/>
    <mergeCell ref="A65:B65"/>
    <mergeCell ref="C65:O65"/>
    <mergeCell ref="P65:S65"/>
    <mergeCell ref="U65:Y65"/>
    <mergeCell ref="AB65:AE65"/>
    <mergeCell ref="BL72:BO72"/>
    <mergeCell ref="AW74:AZ74"/>
    <mergeCell ref="AW76:AZ76"/>
    <mergeCell ref="AW77:AZ77"/>
    <mergeCell ref="AV79:AZ81"/>
    <mergeCell ref="AI65:AL65"/>
    <mergeCell ref="A66:AM72"/>
    <mergeCell ref="AV66:BA66"/>
    <mergeCell ref="AV72:AZ72"/>
    <mergeCell ref="BE72:BF72"/>
    <mergeCell ref="BG72:BJ72"/>
  </mergeCells>
  <dataValidations count="1">
    <dataValidation type="list" showInputMessage="1" showErrorMessage="1" errorTitle="Delivery Time" error="Please select a time from the drop down box" promptTitle="Delivery Time" prompt="The catering order will be delivered just prior to the delivery time you select" sqref="P6:V6" xr:uid="{00000000-0002-0000-0200-000000000000}">
      <formula1>"Select time from List, 7:30am, 8:00am, 8:30am, 9:00am, 9:30am, 10:00am, 10:30am, 11:00am, 11:30am, 12:00pm, 12:30pm, 1:00pm, 1:30pm, 2:00pm, 2:30pm, 3:00pm, 3:30pm, 4:00pm, 4:30pm, 5:00pm, 5:30pm, 6:00pm, 6:30pm, 7:00pm, 7:30pm, 8:00pm"</formula1>
    </dataValidation>
  </dataValidations>
  <pageMargins left="0.90551181102362199" right="0.31496062992126" top="0.196850393700787" bottom="0" header="0.118110236220472" footer="0"/>
  <pageSetup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W81"/>
  <sheetViews>
    <sheetView showGridLines="0" zoomScale="160" zoomScaleNormal="160" workbookViewId="0">
      <selection activeCell="A7" sqref="A7:AM7"/>
    </sheetView>
  </sheetViews>
  <sheetFormatPr defaultColWidth="2.42578125" defaultRowHeight="12.75" x14ac:dyDescent="0.2"/>
  <cols>
    <col min="1" max="21" width="2.7109375" style="2" customWidth="1"/>
    <col min="22" max="22" width="3.42578125" style="2" customWidth="1"/>
    <col min="23" max="40" width="2.7109375" style="2" customWidth="1"/>
    <col min="41" max="46" width="2.42578125" style="2"/>
    <col min="47" max="47" width="7.42578125" style="2" bestFit="1" customWidth="1"/>
    <col min="48" max="16384" width="2.42578125" style="2"/>
  </cols>
  <sheetData>
    <row r="1" spans="1:66" ht="12.75" customHeight="1" x14ac:dyDescent="0.25">
      <c r="I1" s="3"/>
    </row>
    <row r="2" spans="1:66" ht="20.25" x14ac:dyDescent="0.3">
      <c r="N2" s="141" t="s">
        <v>128</v>
      </c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N2" s="4"/>
      <c r="BG2" s="1"/>
      <c r="BH2" s="5"/>
      <c r="BI2" s="5"/>
      <c r="BJ2" s="5"/>
    </row>
    <row r="3" spans="1:66" ht="12.75" customHeight="1" thickBot="1" x14ac:dyDescent="0.25">
      <c r="BG3" s="1"/>
      <c r="BH3" s="5"/>
      <c r="BI3" s="5"/>
      <c r="BJ3" s="5"/>
    </row>
    <row r="4" spans="1:66" ht="12.75" customHeight="1" x14ac:dyDescent="0.2">
      <c r="A4" s="60" t="s">
        <v>0</v>
      </c>
      <c r="B4" s="61"/>
      <c r="C4" s="61"/>
      <c r="D4" s="61"/>
      <c r="E4" s="61"/>
      <c r="F4" s="61"/>
      <c r="G4" s="61"/>
      <c r="H4" s="62">
        <f>MORNING!H4</f>
        <v>0</v>
      </c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3"/>
      <c r="W4" s="64" t="s">
        <v>1</v>
      </c>
      <c r="X4" s="61"/>
      <c r="Y4" s="61"/>
      <c r="Z4" s="61"/>
      <c r="AA4" s="61"/>
      <c r="AB4" s="61"/>
      <c r="AC4" s="61"/>
      <c r="AD4" s="61"/>
      <c r="AE4" s="65">
        <f>MORNING!AE4</f>
        <v>0</v>
      </c>
      <c r="AF4" s="66"/>
      <c r="AG4" s="66"/>
      <c r="AH4" s="66"/>
      <c r="AI4" s="66"/>
      <c r="AJ4" s="66"/>
      <c r="AK4" s="66"/>
      <c r="AL4" s="66"/>
      <c r="AM4" s="67"/>
      <c r="AN4" s="19"/>
      <c r="AO4" s="8"/>
      <c r="AP4" s="8"/>
      <c r="BH4" s="34"/>
      <c r="BI4" s="34"/>
      <c r="BJ4" s="34"/>
    </row>
    <row r="5" spans="1:66" x14ac:dyDescent="0.2">
      <c r="A5" s="68" t="s">
        <v>2</v>
      </c>
      <c r="B5" s="69"/>
      <c r="C5" s="69"/>
      <c r="D5" s="69"/>
      <c r="E5" s="69"/>
      <c r="F5" s="69"/>
      <c r="G5" s="69"/>
      <c r="H5" s="70">
        <f>MORNING!H5</f>
        <v>0</v>
      </c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1" t="s">
        <v>3</v>
      </c>
      <c r="X5" s="69"/>
      <c r="Y5" s="69"/>
      <c r="Z5" s="69"/>
      <c r="AA5" s="70">
        <f>MORNING!AA5</f>
        <v>0</v>
      </c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2"/>
      <c r="AN5" s="19"/>
      <c r="AO5" s="8"/>
      <c r="AP5" s="8"/>
      <c r="BH5" s="34"/>
      <c r="BI5" s="34"/>
      <c r="BJ5" s="34"/>
    </row>
    <row r="6" spans="1:66" ht="13.5" customHeight="1" thickBot="1" x14ac:dyDescent="0.25">
      <c r="A6" s="73" t="s">
        <v>4</v>
      </c>
      <c r="B6" s="74"/>
      <c r="C6" s="74"/>
      <c r="D6" s="74"/>
      <c r="E6" s="74"/>
      <c r="F6" s="75">
        <f>MORNING!F6</f>
        <v>0</v>
      </c>
      <c r="G6" s="75"/>
      <c r="H6" s="75"/>
      <c r="I6" s="75"/>
      <c r="J6" s="76" t="s">
        <v>5</v>
      </c>
      <c r="K6" s="76"/>
      <c r="L6" s="76"/>
      <c r="M6" s="76"/>
      <c r="N6" s="76"/>
      <c r="O6" s="76"/>
      <c r="P6" s="77" t="s">
        <v>6</v>
      </c>
      <c r="Q6" s="78"/>
      <c r="R6" s="78"/>
      <c r="S6" s="78"/>
      <c r="T6" s="78"/>
      <c r="U6" s="78"/>
      <c r="V6" s="78"/>
      <c r="W6" s="79" t="s">
        <v>7</v>
      </c>
      <c r="X6" s="74"/>
      <c r="Y6" s="74"/>
      <c r="Z6" s="74"/>
      <c r="AA6" s="74"/>
      <c r="AB6" s="74"/>
      <c r="AC6" s="74"/>
      <c r="AD6" s="80">
        <f>MORNING!AD6</f>
        <v>0</v>
      </c>
      <c r="AE6" s="80"/>
      <c r="AF6" s="80"/>
      <c r="AG6" s="80"/>
      <c r="AH6" s="80"/>
      <c r="AI6" s="80"/>
      <c r="AJ6" s="80"/>
      <c r="AK6" s="80"/>
      <c r="AL6" s="80"/>
      <c r="AM6" s="81"/>
      <c r="AN6" s="19"/>
      <c r="AO6" s="8"/>
      <c r="AP6" s="8"/>
      <c r="BH6" s="34"/>
      <c r="BI6" s="34"/>
      <c r="BJ6" s="34"/>
    </row>
    <row r="7" spans="1:66" ht="13.5" thickBot="1" x14ac:dyDescent="0.25">
      <c r="A7" s="82" t="s">
        <v>8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4"/>
      <c r="BG7" s="85"/>
      <c r="BH7" s="85"/>
      <c r="BI7" s="85"/>
      <c r="BJ7" s="85"/>
    </row>
    <row r="8" spans="1:66" x14ac:dyDescent="0.2">
      <c r="A8" s="86" t="s">
        <v>9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8"/>
      <c r="U8" s="89" t="s">
        <v>10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90"/>
    </row>
    <row r="9" spans="1:66" x14ac:dyDescent="0.2">
      <c r="A9" s="91"/>
      <c r="B9" s="92"/>
      <c r="C9" s="93" t="s">
        <v>11</v>
      </c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5">
        <f>SUM(A9*48)</f>
        <v>0</v>
      </c>
      <c r="Q9" s="95"/>
      <c r="R9" s="95"/>
      <c r="S9" s="95"/>
      <c r="T9" s="9"/>
      <c r="U9" s="92"/>
      <c r="V9" s="92"/>
      <c r="W9" s="94" t="s">
        <v>12</v>
      </c>
      <c r="X9" s="94"/>
      <c r="Y9" s="94"/>
      <c r="Z9" s="94"/>
      <c r="AA9" s="94"/>
      <c r="AB9" s="94"/>
      <c r="AC9" s="94"/>
      <c r="AD9" s="94"/>
      <c r="AE9" s="94"/>
      <c r="AI9" s="95">
        <f>SUM(U9*20.5)</f>
        <v>0</v>
      </c>
      <c r="AJ9" s="95"/>
      <c r="AK9" s="95"/>
      <c r="AL9" s="95"/>
      <c r="AM9" s="30"/>
    </row>
    <row r="10" spans="1:66" x14ac:dyDescent="0.2">
      <c r="A10" s="91"/>
      <c r="B10" s="92"/>
      <c r="C10" s="93" t="s">
        <v>13</v>
      </c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5">
        <f>SUM(A10*39)</f>
        <v>0</v>
      </c>
      <c r="Q10" s="95"/>
      <c r="R10" s="95"/>
      <c r="S10" s="95"/>
      <c r="T10" s="9"/>
      <c r="U10" s="96"/>
      <c r="V10" s="97"/>
      <c r="W10" s="94" t="s">
        <v>14</v>
      </c>
      <c r="X10" s="94"/>
      <c r="Y10" s="94"/>
      <c r="Z10" s="94"/>
      <c r="AA10" s="94"/>
      <c r="AB10" s="94"/>
      <c r="AC10" s="94"/>
      <c r="AD10" s="94"/>
      <c r="AE10" s="94"/>
      <c r="AI10" s="95">
        <f>SUM(U10*20.5)</f>
        <v>0</v>
      </c>
      <c r="AJ10" s="95"/>
      <c r="AK10" s="95"/>
      <c r="AL10" s="95"/>
      <c r="AM10" s="20"/>
    </row>
    <row r="11" spans="1:66" x14ac:dyDescent="0.2">
      <c r="A11" s="91"/>
      <c r="B11" s="92"/>
      <c r="C11" s="93" t="s">
        <v>15</v>
      </c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5">
        <f>SUM(A11*38)</f>
        <v>0</v>
      </c>
      <c r="Q11" s="95"/>
      <c r="R11" s="95"/>
      <c r="S11" s="95"/>
      <c r="T11" s="9"/>
      <c r="U11" s="92"/>
      <c r="V11" s="92"/>
      <c r="W11" s="94" t="s">
        <v>16</v>
      </c>
      <c r="X11" s="94"/>
      <c r="Y11" s="94"/>
      <c r="Z11" s="94"/>
      <c r="AA11" s="94"/>
      <c r="AB11" s="94"/>
      <c r="AC11" s="94"/>
      <c r="AD11" s="94"/>
      <c r="AE11" s="94"/>
      <c r="AI11" s="95">
        <f>SUM(U11*16.95)</f>
        <v>0</v>
      </c>
      <c r="AJ11" s="95"/>
      <c r="AK11" s="95"/>
      <c r="AL11" s="95"/>
      <c r="AM11" s="20"/>
      <c r="BF11" s="10"/>
    </row>
    <row r="12" spans="1:66" x14ac:dyDescent="0.2">
      <c r="A12" s="91"/>
      <c r="B12" s="92"/>
      <c r="C12" s="98" t="s">
        <v>17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100">
        <f>SUM(A12*34)</f>
        <v>0</v>
      </c>
      <c r="Q12" s="100"/>
      <c r="R12" s="100"/>
      <c r="S12" s="100"/>
      <c r="T12" s="11"/>
      <c r="U12" s="92"/>
      <c r="V12" s="92"/>
      <c r="W12" s="94" t="s">
        <v>18</v>
      </c>
      <c r="X12" s="94"/>
      <c r="Y12" s="94"/>
      <c r="Z12" s="94"/>
      <c r="AA12" s="94"/>
      <c r="AB12" s="94"/>
      <c r="AC12" s="94"/>
      <c r="AD12" s="94"/>
      <c r="AE12" s="94"/>
      <c r="AI12" s="95">
        <f>SUM(U12*2.05)</f>
        <v>0</v>
      </c>
      <c r="AJ12" s="95"/>
      <c r="AK12" s="95"/>
      <c r="AL12" s="95"/>
      <c r="AM12" s="20"/>
      <c r="BF12" s="101"/>
      <c r="BG12" s="101"/>
    </row>
    <row r="13" spans="1:66" x14ac:dyDescent="0.2">
      <c r="A13" s="102" t="s">
        <v>19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4"/>
      <c r="U13" s="92"/>
      <c r="V13" s="92"/>
      <c r="W13" s="94" t="s">
        <v>20</v>
      </c>
      <c r="X13" s="94"/>
      <c r="Y13" s="94"/>
      <c r="Z13" s="94"/>
      <c r="AA13" s="94"/>
      <c r="AB13" s="94"/>
      <c r="AC13" s="94"/>
      <c r="AD13" s="94"/>
      <c r="AE13" s="94"/>
      <c r="AI13" s="95">
        <f>SUM(U13*3.4)</f>
        <v>0</v>
      </c>
      <c r="AJ13" s="95"/>
      <c r="AK13" s="95"/>
      <c r="AL13" s="95"/>
      <c r="AM13" s="20"/>
      <c r="BH13" s="12"/>
      <c r="BI13" s="12"/>
      <c r="BJ13" s="12"/>
      <c r="BK13" s="85"/>
      <c r="BL13" s="85"/>
      <c r="BM13" s="85"/>
      <c r="BN13" s="85"/>
    </row>
    <row r="14" spans="1:66" x14ac:dyDescent="0.2">
      <c r="A14" s="91"/>
      <c r="B14" s="92"/>
      <c r="C14" s="94" t="s">
        <v>21</v>
      </c>
      <c r="D14" s="94"/>
      <c r="E14" s="94"/>
      <c r="F14" s="94"/>
      <c r="G14" s="94"/>
      <c r="H14" s="94"/>
      <c r="I14" s="94"/>
      <c r="J14" s="94"/>
      <c r="K14" s="94"/>
      <c r="L14" s="94"/>
      <c r="P14" s="95">
        <f>SUM(A14*22.75)</f>
        <v>0</v>
      </c>
      <c r="Q14" s="95"/>
      <c r="R14" s="95"/>
      <c r="S14" s="95"/>
      <c r="T14" s="9"/>
      <c r="U14" s="92"/>
      <c r="V14" s="92"/>
      <c r="W14" s="94" t="s">
        <v>22</v>
      </c>
      <c r="X14" s="94"/>
      <c r="Y14" s="94"/>
      <c r="Z14" s="94"/>
      <c r="AA14" s="94"/>
      <c r="AB14" s="94"/>
      <c r="AC14" s="94"/>
      <c r="AD14" s="94"/>
      <c r="AE14" s="94"/>
      <c r="AI14" s="95">
        <f>SUM(U14*2.25)</f>
        <v>0</v>
      </c>
      <c r="AJ14" s="95"/>
      <c r="AK14" s="95"/>
      <c r="AL14" s="95"/>
      <c r="AM14" s="20"/>
    </row>
    <row r="15" spans="1:66" x14ac:dyDescent="0.2">
      <c r="A15" s="91"/>
      <c r="B15" s="92"/>
      <c r="C15" s="94" t="s">
        <v>23</v>
      </c>
      <c r="D15" s="94"/>
      <c r="E15" s="94"/>
      <c r="F15" s="94"/>
      <c r="G15" s="94"/>
      <c r="H15" s="94"/>
      <c r="I15" s="94"/>
      <c r="J15" s="94"/>
      <c r="K15" s="94"/>
      <c r="L15" s="94"/>
      <c r="P15" s="95">
        <f>SUM(A15*13.15)</f>
        <v>0</v>
      </c>
      <c r="Q15" s="95"/>
      <c r="R15" s="95"/>
      <c r="S15" s="95"/>
      <c r="T15" s="9"/>
      <c r="U15" s="92"/>
      <c r="V15" s="92"/>
      <c r="W15" s="94" t="s">
        <v>24</v>
      </c>
      <c r="X15" s="94"/>
      <c r="Y15" s="94"/>
      <c r="Z15" s="94"/>
      <c r="AA15" s="94"/>
      <c r="AB15" s="94"/>
      <c r="AC15" s="94"/>
      <c r="AD15" s="94"/>
      <c r="AE15" s="94"/>
      <c r="AI15" s="95">
        <f>SUM(U15*3.25)</f>
        <v>0</v>
      </c>
      <c r="AJ15" s="95"/>
      <c r="AK15" s="95"/>
      <c r="AL15" s="95"/>
      <c r="AM15" s="20"/>
      <c r="BF15" s="101"/>
      <c r="BG15" s="101"/>
    </row>
    <row r="16" spans="1:66" x14ac:dyDescent="0.2">
      <c r="A16" s="91"/>
      <c r="B16" s="92"/>
      <c r="C16" s="93" t="s">
        <v>25</v>
      </c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P16" s="95">
        <f>SUM(A16*11.5)</f>
        <v>0</v>
      </c>
      <c r="Q16" s="95"/>
      <c r="R16" s="95"/>
      <c r="S16" s="95"/>
      <c r="T16" s="9"/>
      <c r="U16" s="92"/>
      <c r="V16" s="92"/>
      <c r="W16" s="94" t="s">
        <v>26</v>
      </c>
      <c r="X16" s="94"/>
      <c r="Y16" s="94"/>
      <c r="Z16" s="94"/>
      <c r="AA16" s="94"/>
      <c r="AB16" s="94"/>
      <c r="AC16" s="94"/>
      <c r="AD16" s="94"/>
      <c r="AE16" s="94"/>
      <c r="AI16" s="95">
        <f>SUM(U16*1.75)</f>
        <v>0</v>
      </c>
      <c r="AJ16" s="95"/>
      <c r="AK16" s="95"/>
      <c r="AL16" s="95"/>
      <c r="AM16" s="20"/>
      <c r="BH16" s="12"/>
      <c r="BI16" s="12"/>
      <c r="BJ16" s="12"/>
      <c r="BK16" s="85"/>
      <c r="BL16" s="85"/>
      <c r="BM16" s="85"/>
      <c r="BN16" s="85"/>
    </row>
    <row r="17" spans="1:66" x14ac:dyDescent="0.2">
      <c r="A17" s="105"/>
      <c r="B17" s="97"/>
      <c r="C17" s="93" t="s">
        <v>27</v>
      </c>
      <c r="D17" s="94"/>
      <c r="E17" s="94"/>
      <c r="F17" s="94"/>
      <c r="G17" s="94"/>
      <c r="H17" s="94"/>
      <c r="I17" s="94"/>
      <c r="J17" s="94"/>
      <c r="K17" s="94"/>
      <c r="L17" s="94"/>
      <c r="M17" s="94"/>
      <c r="P17" s="95">
        <f>SUM(A17*11.5)</f>
        <v>0</v>
      </c>
      <c r="Q17" s="95"/>
      <c r="R17" s="95"/>
      <c r="S17" s="95"/>
      <c r="T17" s="9"/>
      <c r="U17" s="92"/>
      <c r="V17" s="92"/>
      <c r="W17" s="93" t="s">
        <v>28</v>
      </c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5">
        <f>SUM(U17*2.95)</f>
        <v>0</v>
      </c>
      <c r="AJ17" s="95"/>
      <c r="AK17" s="95"/>
      <c r="AL17" s="95"/>
      <c r="AM17" s="20"/>
      <c r="BH17" s="12"/>
      <c r="BI17" s="12"/>
      <c r="BJ17" s="12"/>
      <c r="BK17" s="33"/>
      <c r="BL17" s="33"/>
      <c r="BM17" s="33"/>
      <c r="BN17" s="33"/>
    </row>
    <row r="18" spans="1:66" x14ac:dyDescent="0.2">
      <c r="A18" s="91"/>
      <c r="B18" s="92"/>
      <c r="C18" s="99" t="s">
        <v>29</v>
      </c>
      <c r="D18" s="99"/>
      <c r="E18" s="99"/>
      <c r="F18" s="99"/>
      <c r="G18" s="99"/>
      <c r="H18" s="99"/>
      <c r="I18" s="99"/>
      <c r="J18" s="99"/>
      <c r="K18" s="99"/>
      <c r="L18" s="99"/>
      <c r="M18" s="36"/>
      <c r="N18" s="36"/>
      <c r="O18" s="36"/>
      <c r="P18" s="100">
        <f>SUM(A18*8.95)</f>
        <v>0</v>
      </c>
      <c r="Q18" s="100"/>
      <c r="R18" s="100"/>
      <c r="S18" s="100"/>
      <c r="T18" s="11"/>
      <c r="U18" s="92"/>
      <c r="V18" s="92"/>
      <c r="W18" s="93" t="s">
        <v>30</v>
      </c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5">
        <f>SUM(U18*2.85)</f>
        <v>0</v>
      </c>
      <c r="AJ18" s="95"/>
      <c r="AK18" s="95"/>
      <c r="AL18" s="95"/>
      <c r="AM18" s="20"/>
    </row>
    <row r="19" spans="1:66" x14ac:dyDescent="0.2">
      <c r="A19" s="102" t="s">
        <v>31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4"/>
      <c r="U19" s="92"/>
      <c r="V19" s="92"/>
      <c r="W19" s="93" t="s">
        <v>32</v>
      </c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5">
        <f>SUM(U19*2)</f>
        <v>0</v>
      </c>
      <c r="AJ19" s="95"/>
      <c r="AK19" s="95"/>
      <c r="AL19" s="95"/>
      <c r="AM19" s="20"/>
      <c r="BF19" s="101"/>
      <c r="BG19" s="101"/>
    </row>
    <row r="20" spans="1:66" x14ac:dyDescent="0.2">
      <c r="A20" s="91"/>
      <c r="B20" s="92"/>
      <c r="C20" s="93" t="s">
        <v>33</v>
      </c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P20" s="95">
        <f>SUM(A20*3.5)</f>
        <v>0</v>
      </c>
      <c r="Q20" s="95"/>
      <c r="R20" s="95"/>
      <c r="S20" s="95"/>
      <c r="T20" s="9"/>
      <c r="U20" s="92"/>
      <c r="V20" s="92"/>
      <c r="W20" s="93" t="s">
        <v>34</v>
      </c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>
        <f>SUM(U20*2.75)</f>
        <v>0</v>
      </c>
      <c r="AJ20" s="95"/>
      <c r="AK20" s="95"/>
      <c r="AL20" s="95"/>
      <c r="AM20" s="20"/>
      <c r="BH20" s="12"/>
      <c r="BI20" s="12"/>
      <c r="BJ20" s="12"/>
      <c r="BK20" s="85"/>
      <c r="BL20" s="85"/>
      <c r="BM20" s="85"/>
      <c r="BN20" s="85"/>
    </row>
    <row r="21" spans="1:66" x14ac:dyDescent="0.2">
      <c r="A21" s="91"/>
      <c r="B21" s="92"/>
      <c r="C21" s="2" t="s">
        <v>35</v>
      </c>
      <c r="P21" s="95">
        <f>SUM(A21*4.25)</f>
        <v>0</v>
      </c>
      <c r="Q21" s="95"/>
      <c r="R21" s="95"/>
      <c r="S21" s="95"/>
      <c r="T21" s="9"/>
      <c r="U21" s="92"/>
      <c r="V21" s="92"/>
      <c r="W21" s="93" t="s">
        <v>36</v>
      </c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5">
        <f>SUM(U21*22.75)</f>
        <v>0</v>
      </c>
      <c r="AJ21" s="95"/>
      <c r="AK21" s="95"/>
      <c r="AL21" s="95"/>
      <c r="AM21" s="20"/>
      <c r="BF21" s="13"/>
    </row>
    <row r="22" spans="1:66" x14ac:dyDescent="0.2">
      <c r="A22" s="91"/>
      <c r="B22" s="92"/>
      <c r="C22" s="94" t="s">
        <v>37</v>
      </c>
      <c r="D22" s="94"/>
      <c r="E22" s="94"/>
      <c r="F22" s="94"/>
      <c r="G22" s="94"/>
      <c r="H22" s="94"/>
      <c r="I22" s="94"/>
      <c r="J22" s="94"/>
      <c r="K22" s="94"/>
      <c r="L22" s="94"/>
      <c r="P22" s="95">
        <f>SUM(A22*2.25)</f>
        <v>0</v>
      </c>
      <c r="Q22" s="95"/>
      <c r="R22" s="95"/>
      <c r="S22" s="95"/>
      <c r="T22" s="9"/>
      <c r="U22" s="92"/>
      <c r="V22" s="92"/>
      <c r="W22" s="93" t="s">
        <v>38</v>
      </c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>
        <f>SUM(U22*25.95)</f>
        <v>0</v>
      </c>
      <c r="AJ22" s="95"/>
      <c r="AK22" s="95"/>
      <c r="AL22" s="95"/>
      <c r="AM22" s="20"/>
      <c r="BF22" s="101"/>
      <c r="BG22" s="101"/>
      <c r="BK22" s="85"/>
      <c r="BL22" s="85"/>
      <c r="BM22" s="85"/>
      <c r="BN22" s="85"/>
    </row>
    <row r="23" spans="1:66" x14ac:dyDescent="0.2">
      <c r="A23" s="91"/>
      <c r="B23" s="92"/>
      <c r="C23" s="94" t="s">
        <v>39</v>
      </c>
      <c r="D23" s="94"/>
      <c r="E23" s="94"/>
      <c r="F23" s="94"/>
      <c r="G23" s="94"/>
      <c r="H23" s="94"/>
      <c r="I23" s="94"/>
      <c r="J23" s="94"/>
      <c r="K23" s="94"/>
      <c r="L23" s="94"/>
      <c r="P23" s="95">
        <f>SUM(A23*2.9)</f>
        <v>0</v>
      </c>
      <c r="Q23" s="95"/>
      <c r="R23" s="95"/>
      <c r="S23" s="95"/>
      <c r="U23" s="89" t="s">
        <v>53</v>
      </c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90"/>
      <c r="BF23" s="101"/>
      <c r="BG23" s="101"/>
      <c r="BK23" s="85"/>
      <c r="BL23" s="85"/>
      <c r="BM23" s="85"/>
      <c r="BN23" s="85"/>
    </row>
    <row r="24" spans="1:66" x14ac:dyDescent="0.2">
      <c r="A24" s="91"/>
      <c r="B24" s="92"/>
      <c r="C24" s="93" t="s">
        <v>40</v>
      </c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5">
        <f>SUM(A24*3.85)</f>
        <v>0</v>
      </c>
      <c r="Q24" s="95"/>
      <c r="R24" s="95"/>
      <c r="S24" s="95"/>
      <c r="U24" s="92"/>
      <c r="V24" s="92"/>
      <c r="W24" s="93" t="s">
        <v>55</v>
      </c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>
        <f>SUM(U24*23.25)</f>
        <v>0</v>
      </c>
      <c r="AJ24" s="95"/>
      <c r="AK24" s="95"/>
      <c r="AL24" s="95"/>
      <c r="AM24" s="20"/>
      <c r="BF24" s="101"/>
      <c r="BG24" s="101"/>
      <c r="BK24" s="85"/>
      <c r="BL24" s="85"/>
      <c r="BM24" s="85"/>
      <c r="BN24" s="85"/>
    </row>
    <row r="25" spans="1:66" x14ac:dyDescent="0.2">
      <c r="A25" s="91"/>
      <c r="B25" s="92"/>
      <c r="C25" s="94" t="s">
        <v>41</v>
      </c>
      <c r="D25" s="94"/>
      <c r="E25" s="94"/>
      <c r="F25" s="94"/>
      <c r="G25" s="94"/>
      <c r="H25" s="94"/>
      <c r="I25" s="94"/>
      <c r="J25" s="94"/>
      <c r="K25" s="94"/>
      <c r="L25" s="94"/>
      <c r="P25" s="95">
        <f>SUM(A25*2.5)</f>
        <v>0</v>
      </c>
      <c r="Q25" s="95"/>
      <c r="R25" s="95"/>
      <c r="S25" s="95"/>
      <c r="U25" s="92"/>
      <c r="V25" s="92"/>
      <c r="W25" s="93" t="s">
        <v>57</v>
      </c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>
        <f>SUM(U25*19.95)</f>
        <v>0</v>
      </c>
      <c r="AJ25" s="95"/>
      <c r="AK25" s="95"/>
      <c r="AL25" s="95"/>
      <c r="AM25" s="20"/>
      <c r="BF25" s="35"/>
      <c r="BG25" s="35"/>
      <c r="BK25" s="33"/>
      <c r="BL25" s="33"/>
      <c r="BM25" s="33"/>
      <c r="BN25" s="33"/>
    </row>
    <row r="26" spans="1:66" x14ac:dyDescent="0.2">
      <c r="A26" s="91"/>
      <c r="B26" s="92"/>
      <c r="C26" s="93" t="s">
        <v>42</v>
      </c>
      <c r="D26" s="94"/>
      <c r="E26" s="94"/>
      <c r="F26" s="94"/>
      <c r="G26" s="94"/>
      <c r="H26" s="94"/>
      <c r="I26" s="94"/>
      <c r="J26" s="94"/>
      <c r="K26" s="94"/>
      <c r="L26" s="94"/>
      <c r="P26" s="95">
        <f>SUM(A26*2.25)</f>
        <v>0</v>
      </c>
      <c r="Q26" s="95"/>
      <c r="R26" s="95"/>
      <c r="S26" s="95"/>
      <c r="U26" s="92"/>
      <c r="V26" s="92"/>
      <c r="W26" s="93" t="s">
        <v>59</v>
      </c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>
        <f>SUM(U26*16.75)</f>
        <v>0</v>
      </c>
      <c r="AJ26" s="95"/>
      <c r="AK26" s="95"/>
      <c r="AL26" s="95"/>
      <c r="AM26" s="20"/>
      <c r="BF26" s="35"/>
      <c r="BG26" s="35"/>
      <c r="BK26" s="33"/>
      <c r="BL26" s="33"/>
      <c r="BM26" s="33"/>
      <c r="BN26" s="33"/>
    </row>
    <row r="27" spans="1:66" x14ac:dyDescent="0.2">
      <c r="A27" s="91"/>
      <c r="B27" s="92"/>
      <c r="C27" s="93" t="s">
        <v>43</v>
      </c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P27" s="95">
        <f>SUM(A27*2.45)</f>
        <v>0</v>
      </c>
      <c r="Q27" s="95"/>
      <c r="R27" s="95"/>
      <c r="S27" s="95"/>
      <c r="U27" s="92"/>
      <c r="V27" s="92"/>
      <c r="W27" s="94" t="s">
        <v>61</v>
      </c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>
        <f>SUM(U27*14.1)</f>
        <v>0</v>
      </c>
      <c r="AJ27" s="95"/>
      <c r="AK27" s="95"/>
      <c r="AL27" s="95"/>
      <c r="AM27" s="20"/>
      <c r="BF27" s="35"/>
      <c r="BG27" s="35"/>
      <c r="BK27" s="33"/>
      <c r="BL27" s="33"/>
      <c r="BM27" s="33"/>
      <c r="BN27" s="33"/>
    </row>
    <row r="28" spans="1:66" x14ac:dyDescent="0.2">
      <c r="A28" s="91"/>
      <c r="B28" s="92"/>
      <c r="C28" s="93" t="s">
        <v>44</v>
      </c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P28" s="95">
        <f>SUM(A28*2.85)</f>
        <v>0</v>
      </c>
      <c r="Q28" s="95"/>
      <c r="R28" s="95"/>
      <c r="S28" s="95"/>
      <c r="U28" s="92"/>
      <c r="V28" s="92"/>
      <c r="W28" s="93" t="s">
        <v>63</v>
      </c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>
        <f>SUM(U28*12.85)</f>
        <v>0</v>
      </c>
      <c r="AJ28" s="95"/>
      <c r="AK28" s="95"/>
      <c r="AL28" s="95"/>
      <c r="AM28" s="20"/>
      <c r="BF28" s="35"/>
      <c r="BG28" s="35"/>
      <c r="BK28" s="33"/>
      <c r="BL28" s="33"/>
      <c r="BM28" s="33"/>
      <c r="BN28" s="33"/>
    </row>
    <row r="29" spans="1:66" x14ac:dyDescent="0.2">
      <c r="A29" s="91"/>
      <c r="B29" s="92"/>
      <c r="C29" s="93" t="s">
        <v>45</v>
      </c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P29" s="95">
        <f>SUM(A29*3.25)</f>
        <v>0</v>
      </c>
      <c r="Q29" s="95"/>
      <c r="R29" s="95"/>
      <c r="S29" s="95"/>
      <c r="U29" s="92"/>
      <c r="V29" s="92"/>
      <c r="W29" s="93" t="s">
        <v>65</v>
      </c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>
        <f>SUM(U29*11.75)</f>
        <v>0</v>
      </c>
      <c r="AJ29" s="95"/>
      <c r="AK29" s="95"/>
      <c r="AL29" s="95"/>
      <c r="AM29" s="20"/>
      <c r="BF29" s="35"/>
      <c r="BG29" s="35"/>
      <c r="BK29" s="33"/>
      <c r="BL29" s="33"/>
      <c r="BM29" s="33"/>
      <c r="BN29" s="33"/>
    </row>
    <row r="30" spans="1:66" x14ac:dyDescent="0.2">
      <c r="A30" s="91"/>
      <c r="B30" s="92"/>
      <c r="C30" s="93" t="s">
        <v>46</v>
      </c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P30" s="95">
        <f>SUM(A30*2.3)</f>
        <v>0</v>
      </c>
      <c r="Q30" s="95"/>
      <c r="R30" s="95"/>
      <c r="S30" s="95"/>
      <c r="U30" s="106"/>
      <c r="V30" s="107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9"/>
      <c r="AJ30" s="109"/>
      <c r="AK30" s="109"/>
      <c r="AL30" s="109"/>
      <c r="AM30" s="20"/>
      <c r="BF30" s="35"/>
      <c r="BG30" s="35"/>
      <c r="BK30" s="33"/>
      <c r="BL30" s="33"/>
      <c r="BM30" s="33"/>
      <c r="BN30" s="33"/>
    </row>
    <row r="31" spans="1:66" x14ac:dyDescent="0.2">
      <c r="A31" s="91"/>
      <c r="B31" s="92"/>
      <c r="C31" s="93" t="s">
        <v>47</v>
      </c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5">
        <f>SUM(A31*2.3)</f>
        <v>0</v>
      </c>
      <c r="Q31" s="95"/>
      <c r="R31" s="95"/>
      <c r="S31" s="95"/>
      <c r="U31" s="92"/>
      <c r="V31" s="92"/>
      <c r="W31" s="98" t="s">
        <v>68</v>
      </c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100">
        <f>SUM(U31*5.8)</f>
        <v>0</v>
      </c>
      <c r="AJ31" s="100"/>
      <c r="AK31" s="100"/>
      <c r="AL31" s="100"/>
      <c r="AM31" s="31"/>
      <c r="BF31" s="35"/>
      <c r="BG31" s="35"/>
      <c r="BK31" s="33"/>
      <c r="BL31" s="33"/>
      <c r="BM31" s="33"/>
      <c r="BN31" s="33"/>
    </row>
    <row r="32" spans="1:66" x14ac:dyDescent="0.2">
      <c r="A32" s="91"/>
      <c r="B32" s="92"/>
      <c r="C32" s="99" t="s">
        <v>48</v>
      </c>
      <c r="D32" s="99"/>
      <c r="E32" s="99"/>
      <c r="F32" s="99"/>
      <c r="G32" s="99"/>
      <c r="H32" s="99"/>
      <c r="I32" s="99"/>
      <c r="J32" s="99"/>
      <c r="K32" s="99"/>
      <c r="L32" s="99"/>
      <c r="M32" s="36"/>
      <c r="N32" s="36"/>
      <c r="O32" s="36"/>
      <c r="P32" s="100">
        <f>SUM(A32*2.35)</f>
        <v>0</v>
      </c>
      <c r="Q32" s="100"/>
      <c r="R32" s="100"/>
      <c r="S32" s="100"/>
      <c r="T32" s="36"/>
      <c r="U32" s="110" t="s">
        <v>70</v>
      </c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11"/>
      <c r="BF32" s="35"/>
      <c r="BG32" s="35"/>
      <c r="BK32" s="33"/>
      <c r="BL32" s="33"/>
      <c r="BM32" s="33"/>
      <c r="BN32" s="33"/>
    </row>
    <row r="33" spans="1:67" x14ac:dyDescent="0.2">
      <c r="A33" s="102" t="s">
        <v>49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92"/>
      <c r="V33" s="92"/>
      <c r="W33" s="93" t="s">
        <v>72</v>
      </c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5">
        <f>SUM(U33*5.55)</f>
        <v>0</v>
      </c>
      <c r="AJ33" s="95"/>
      <c r="AK33" s="95"/>
      <c r="AL33" s="95"/>
      <c r="AM33" s="20"/>
      <c r="BD33" s="8"/>
      <c r="BF33" s="35"/>
      <c r="BG33" s="35"/>
      <c r="BK33" s="33"/>
      <c r="BL33" s="33"/>
      <c r="BM33" s="33"/>
      <c r="BN33" s="33"/>
    </row>
    <row r="34" spans="1:67" x14ac:dyDescent="0.2">
      <c r="A34" s="91"/>
      <c r="B34" s="92"/>
      <c r="C34" s="94" t="s">
        <v>50</v>
      </c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5">
        <f>SUM(A34*49)</f>
        <v>0</v>
      </c>
      <c r="Q34" s="95"/>
      <c r="R34" s="95"/>
      <c r="S34" s="95"/>
      <c r="U34" s="92"/>
      <c r="V34" s="92"/>
      <c r="W34" s="93" t="s">
        <v>74</v>
      </c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5">
        <f>SUM(U34*6.75)</f>
        <v>0</v>
      </c>
      <c r="AJ34" s="95"/>
      <c r="AK34" s="95"/>
      <c r="AL34" s="95"/>
      <c r="AM34" s="20"/>
      <c r="AY34" s="101"/>
      <c r="AZ34" s="101"/>
      <c r="BA34" s="8"/>
      <c r="BB34" s="8"/>
      <c r="BC34" s="8"/>
      <c r="BD34" s="8"/>
      <c r="BF34" s="35"/>
      <c r="BG34" s="35"/>
      <c r="BK34" s="33"/>
      <c r="BL34" s="33"/>
      <c r="BM34" s="33"/>
      <c r="BN34" s="33"/>
      <c r="BO34" s="33"/>
    </row>
    <row r="35" spans="1:67" x14ac:dyDescent="0.2">
      <c r="A35" s="91"/>
      <c r="B35" s="92"/>
      <c r="C35" s="94" t="s">
        <v>51</v>
      </c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5">
        <f>SUM(A35*49)</f>
        <v>0</v>
      </c>
      <c r="Q35" s="95"/>
      <c r="R35" s="95"/>
      <c r="S35" s="95"/>
      <c r="U35" s="92"/>
      <c r="V35" s="92"/>
      <c r="W35" s="93" t="s">
        <v>76</v>
      </c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5">
        <f>SUM(U35*6.5)</f>
        <v>0</v>
      </c>
      <c r="AJ35" s="95"/>
      <c r="AK35" s="95"/>
      <c r="AL35" s="95"/>
      <c r="AM35" s="20"/>
      <c r="AY35" s="101"/>
      <c r="AZ35" s="101"/>
      <c r="BA35" s="8"/>
      <c r="BB35" s="8"/>
      <c r="BC35" s="8"/>
      <c r="BD35" s="8"/>
      <c r="BF35" s="35"/>
      <c r="BG35" s="35"/>
      <c r="BK35" s="33"/>
      <c r="BL35" s="33"/>
      <c r="BM35" s="33"/>
      <c r="BN35" s="33"/>
      <c r="BO35" s="33"/>
    </row>
    <row r="36" spans="1:67" x14ac:dyDescent="0.2">
      <c r="A36" s="91"/>
      <c r="B36" s="92"/>
      <c r="C36" s="94" t="s">
        <v>52</v>
      </c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5">
        <f>SUM(A36*49)</f>
        <v>0</v>
      </c>
      <c r="Q36" s="95"/>
      <c r="R36" s="95"/>
      <c r="S36" s="95"/>
      <c r="T36" s="9"/>
      <c r="U36" s="92"/>
      <c r="V36" s="92"/>
      <c r="W36" s="93" t="s">
        <v>78</v>
      </c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5">
        <f>SUM(U36*6.5)</f>
        <v>0</v>
      </c>
      <c r="AJ36" s="95"/>
      <c r="AK36" s="95"/>
      <c r="AL36" s="95"/>
      <c r="AM36" s="20"/>
      <c r="AY36" s="101"/>
      <c r="AZ36" s="101"/>
      <c r="BA36" s="8"/>
      <c r="BB36" s="8"/>
      <c r="BC36" s="8"/>
      <c r="BD36" s="8"/>
      <c r="BE36" s="8"/>
      <c r="BG36" s="14"/>
      <c r="BH36" s="14"/>
      <c r="BI36" s="14"/>
      <c r="BL36" s="85"/>
      <c r="BM36" s="85"/>
      <c r="BN36" s="85"/>
      <c r="BO36" s="85"/>
    </row>
    <row r="37" spans="1:67" x14ac:dyDescent="0.2">
      <c r="A37" s="91"/>
      <c r="B37" s="92"/>
      <c r="C37" s="94" t="s">
        <v>54</v>
      </c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5">
        <f>SUM(A37*49)</f>
        <v>0</v>
      </c>
      <c r="Q37" s="95"/>
      <c r="R37" s="95"/>
      <c r="S37" s="95"/>
      <c r="U37" s="92"/>
      <c r="V37" s="92"/>
      <c r="W37" s="93" t="s">
        <v>80</v>
      </c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5">
        <f>SUM(U37*6.5)</f>
        <v>0</v>
      </c>
      <c r="AJ37" s="95"/>
      <c r="AK37" s="95"/>
      <c r="AL37" s="95"/>
      <c r="AM37" s="20"/>
    </row>
    <row r="38" spans="1:67" x14ac:dyDescent="0.2">
      <c r="A38" s="91"/>
      <c r="B38" s="92"/>
      <c r="C38" s="94" t="s">
        <v>56</v>
      </c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5">
        <f>SUM(A38*55)</f>
        <v>0</v>
      </c>
      <c r="Q38" s="95"/>
      <c r="R38" s="95"/>
      <c r="S38" s="95"/>
      <c r="U38" s="92"/>
      <c r="V38" s="92"/>
      <c r="W38" s="93" t="s">
        <v>82</v>
      </c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5">
        <f>SUM(U38*6.5)</f>
        <v>0</v>
      </c>
      <c r="AJ38" s="95"/>
      <c r="AK38" s="95"/>
      <c r="AL38" s="95"/>
      <c r="AM38" s="20"/>
      <c r="AY38" s="101"/>
      <c r="AZ38" s="101"/>
      <c r="BA38" s="8"/>
      <c r="BB38" s="8"/>
      <c r="BC38" s="8"/>
      <c r="BD38" s="8"/>
      <c r="BE38" s="8"/>
      <c r="BF38" s="8"/>
      <c r="BG38" s="12"/>
      <c r="BH38" s="12"/>
      <c r="BI38" s="12"/>
      <c r="BL38" s="85"/>
      <c r="BM38" s="85"/>
      <c r="BN38" s="85"/>
      <c r="BO38" s="85"/>
    </row>
    <row r="39" spans="1:67" x14ac:dyDescent="0.2">
      <c r="A39" s="91"/>
      <c r="B39" s="92"/>
      <c r="C39" s="94" t="s">
        <v>58</v>
      </c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5">
        <f>SUM(A39*75)</f>
        <v>0</v>
      </c>
      <c r="Q39" s="95"/>
      <c r="R39" s="95"/>
      <c r="S39" s="95"/>
      <c r="U39" s="92"/>
      <c r="V39" s="92"/>
      <c r="W39" s="93" t="s">
        <v>84</v>
      </c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5">
        <f>SUM(U39*6.5)</f>
        <v>0</v>
      </c>
      <c r="AJ39" s="95"/>
      <c r="AK39" s="95"/>
      <c r="AL39" s="95"/>
      <c r="AM39" s="20"/>
    </row>
    <row r="40" spans="1:67" x14ac:dyDescent="0.2">
      <c r="A40" s="91"/>
      <c r="B40" s="92"/>
      <c r="C40" s="94" t="s">
        <v>60</v>
      </c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5">
        <f>SUM(A40*90)</f>
        <v>0</v>
      </c>
      <c r="Q40" s="95"/>
      <c r="R40" s="95"/>
      <c r="S40" s="95"/>
      <c r="U40" s="112" t="s">
        <v>86</v>
      </c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4"/>
    </row>
    <row r="41" spans="1:67" x14ac:dyDescent="0.2">
      <c r="A41" s="91"/>
      <c r="B41" s="92"/>
      <c r="C41" s="94" t="s">
        <v>62</v>
      </c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5">
        <f>SUM(A41*65)</f>
        <v>0</v>
      </c>
      <c r="Q41" s="95"/>
      <c r="R41" s="95"/>
      <c r="S41" s="95"/>
      <c r="U41" s="97"/>
      <c r="V41" s="92"/>
      <c r="W41" s="93" t="s">
        <v>88</v>
      </c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5">
        <f t="shared" ref="AI41:AI46" si="0">SUM(U41*28)</f>
        <v>0</v>
      </c>
      <c r="AJ41" s="95"/>
      <c r="AK41" s="95"/>
      <c r="AL41" s="95"/>
      <c r="AM41" s="20"/>
    </row>
    <row r="42" spans="1:67" x14ac:dyDescent="0.2">
      <c r="A42" s="91"/>
      <c r="B42" s="92"/>
      <c r="C42" s="94" t="s">
        <v>64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5">
        <f>SUM(A42*88)</f>
        <v>0</v>
      </c>
      <c r="Q42" s="95"/>
      <c r="R42" s="95"/>
      <c r="S42" s="95"/>
      <c r="U42" s="97"/>
      <c r="V42" s="92"/>
      <c r="W42" s="93" t="s">
        <v>90</v>
      </c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5">
        <f t="shared" si="0"/>
        <v>0</v>
      </c>
      <c r="AJ42" s="95"/>
      <c r="AK42" s="95"/>
      <c r="AL42" s="95"/>
      <c r="AM42" s="20"/>
    </row>
    <row r="43" spans="1:67" x14ac:dyDescent="0.2">
      <c r="A43" s="91"/>
      <c r="B43" s="92"/>
      <c r="C43" s="94" t="s">
        <v>66</v>
      </c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5">
        <f>SUM(A43*115)</f>
        <v>0</v>
      </c>
      <c r="Q43" s="95"/>
      <c r="R43" s="95"/>
      <c r="S43" s="95"/>
      <c r="U43" s="97"/>
      <c r="V43" s="92"/>
      <c r="W43" s="93" t="s">
        <v>92</v>
      </c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5">
        <f t="shared" si="0"/>
        <v>0</v>
      </c>
      <c r="AJ43" s="95"/>
      <c r="AK43" s="95"/>
      <c r="AL43" s="95"/>
      <c r="AM43" s="20"/>
    </row>
    <row r="44" spans="1:67" x14ac:dyDescent="0.2">
      <c r="A44" s="91"/>
      <c r="B44" s="92"/>
      <c r="C44" s="94" t="s">
        <v>67</v>
      </c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5">
        <f>SUM(A44*59)</f>
        <v>0</v>
      </c>
      <c r="Q44" s="95"/>
      <c r="R44" s="95"/>
      <c r="S44" s="95"/>
      <c r="U44" s="97"/>
      <c r="V44" s="92"/>
      <c r="W44" s="93" t="s">
        <v>94</v>
      </c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5">
        <f t="shared" si="0"/>
        <v>0</v>
      </c>
      <c r="AJ44" s="95"/>
      <c r="AK44" s="95"/>
      <c r="AL44" s="95"/>
      <c r="AM44" s="20"/>
    </row>
    <row r="45" spans="1:67" x14ac:dyDescent="0.2">
      <c r="A45" s="91"/>
      <c r="B45" s="92"/>
      <c r="C45" s="94" t="s">
        <v>69</v>
      </c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5">
        <f>SUM(A45*78)</f>
        <v>0</v>
      </c>
      <c r="Q45" s="95"/>
      <c r="R45" s="95"/>
      <c r="S45" s="95"/>
      <c r="U45" s="97"/>
      <c r="V45" s="92"/>
      <c r="W45" s="93" t="s">
        <v>96</v>
      </c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5">
        <f t="shared" si="0"/>
        <v>0</v>
      </c>
      <c r="AJ45" s="95"/>
      <c r="AK45" s="95"/>
      <c r="AL45" s="95"/>
      <c r="AM45" s="20"/>
    </row>
    <row r="46" spans="1:67" x14ac:dyDescent="0.2">
      <c r="A46" s="91"/>
      <c r="B46" s="92"/>
      <c r="C46" s="94" t="s">
        <v>71</v>
      </c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5">
        <f>SUM(A46*96)</f>
        <v>0</v>
      </c>
      <c r="Q46" s="95"/>
      <c r="R46" s="95"/>
      <c r="S46" s="95"/>
      <c r="T46" s="9"/>
      <c r="U46" s="97"/>
      <c r="V46" s="92"/>
      <c r="W46" s="98" t="s">
        <v>98</v>
      </c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100">
        <f t="shared" si="0"/>
        <v>0</v>
      </c>
      <c r="AJ46" s="100"/>
      <c r="AK46" s="100"/>
      <c r="AL46" s="100"/>
      <c r="AM46" s="31"/>
    </row>
    <row r="47" spans="1:67" x14ac:dyDescent="0.2">
      <c r="A47" s="91"/>
      <c r="B47" s="92"/>
      <c r="C47" s="94" t="s">
        <v>73</v>
      </c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5">
        <f>SUM(A47*30)</f>
        <v>0</v>
      </c>
      <c r="Q47" s="95"/>
      <c r="R47" s="95"/>
      <c r="S47" s="95"/>
      <c r="T47" s="9"/>
      <c r="U47" s="110" t="s">
        <v>100</v>
      </c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11"/>
    </row>
    <row r="48" spans="1:67" x14ac:dyDescent="0.2">
      <c r="A48" s="91"/>
      <c r="B48" s="92"/>
      <c r="C48" s="94" t="s">
        <v>75</v>
      </c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5">
        <f>SUM(A48*40)</f>
        <v>0</v>
      </c>
      <c r="Q48" s="95"/>
      <c r="R48" s="95"/>
      <c r="S48" s="95"/>
      <c r="T48" s="9"/>
      <c r="U48" s="92"/>
      <c r="V48" s="92"/>
      <c r="W48" s="8" t="s">
        <v>102</v>
      </c>
      <c r="X48" s="8"/>
      <c r="Y48" s="8"/>
      <c r="Z48" s="8"/>
      <c r="AA48" s="8"/>
      <c r="AB48" s="8"/>
      <c r="AC48" s="15"/>
      <c r="AD48" s="15"/>
      <c r="AE48" s="15"/>
      <c r="AJ48" s="95">
        <f>SUM(U48*34)</f>
        <v>0</v>
      </c>
      <c r="AK48" s="95"/>
      <c r="AL48" s="95"/>
      <c r="AM48" s="117"/>
    </row>
    <row r="49" spans="1:67" x14ac:dyDescent="0.2">
      <c r="A49" s="91"/>
      <c r="B49" s="92"/>
      <c r="C49" s="94" t="s">
        <v>77</v>
      </c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5">
        <f>SUM(A49*51)</f>
        <v>0</v>
      </c>
      <c r="Q49" s="95"/>
      <c r="R49" s="95"/>
      <c r="S49" s="95"/>
      <c r="T49" s="9"/>
      <c r="U49" s="92"/>
      <c r="V49" s="92"/>
      <c r="W49" s="8" t="s">
        <v>104</v>
      </c>
      <c r="X49" s="8"/>
      <c r="Y49" s="8"/>
      <c r="Z49" s="8"/>
      <c r="AA49" s="8"/>
      <c r="AB49" s="8"/>
      <c r="AC49" s="15"/>
      <c r="AD49" s="15"/>
      <c r="AE49" s="15"/>
      <c r="AF49" s="8"/>
      <c r="AJ49" s="95">
        <f>SUM(U49*1)</f>
        <v>0</v>
      </c>
      <c r="AK49" s="95"/>
      <c r="AL49" s="95"/>
      <c r="AM49" s="117"/>
    </row>
    <row r="50" spans="1:67" x14ac:dyDescent="0.2">
      <c r="A50" s="91"/>
      <c r="B50" s="92"/>
      <c r="C50" s="94" t="s">
        <v>79</v>
      </c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5">
        <f>SUM(A50*64)</f>
        <v>0</v>
      </c>
      <c r="Q50" s="95"/>
      <c r="R50" s="95"/>
      <c r="S50" s="95"/>
      <c r="T50" s="9"/>
      <c r="U50" s="92"/>
      <c r="V50" s="92"/>
      <c r="W50" s="36" t="s">
        <v>106</v>
      </c>
      <c r="X50" s="36"/>
      <c r="Y50" s="36"/>
      <c r="Z50" s="99"/>
      <c r="AA50" s="99"/>
      <c r="AB50" s="99"/>
      <c r="AC50" s="99"/>
      <c r="AD50" s="99"/>
      <c r="AE50" s="99"/>
      <c r="AF50" s="99"/>
      <c r="AG50" s="99"/>
      <c r="AH50" s="36"/>
      <c r="AI50" s="36"/>
      <c r="AJ50" s="100">
        <f>SUM(U50*1)</f>
        <v>0</v>
      </c>
      <c r="AK50" s="100"/>
      <c r="AL50" s="100"/>
      <c r="AM50" s="121"/>
    </row>
    <row r="51" spans="1:67" x14ac:dyDescent="0.2">
      <c r="A51" s="91"/>
      <c r="B51" s="92"/>
      <c r="C51" s="94" t="s">
        <v>81</v>
      </c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5">
        <f>SUM(A51*63)</f>
        <v>0</v>
      </c>
      <c r="Q51" s="95"/>
      <c r="R51" s="95"/>
      <c r="S51" s="95"/>
      <c r="U51" s="52"/>
      <c r="AM51" s="20"/>
    </row>
    <row r="52" spans="1:67" x14ac:dyDescent="0.2">
      <c r="A52" s="91"/>
      <c r="B52" s="92"/>
      <c r="C52" s="94" t="s">
        <v>83</v>
      </c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5">
        <f>SUM(A52*4.6)</f>
        <v>0</v>
      </c>
      <c r="Q52" s="95"/>
      <c r="R52" s="95"/>
      <c r="S52" s="95"/>
      <c r="U52" s="37"/>
      <c r="AM52" s="20"/>
    </row>
    <row r="53" spans="1:67" x14ac:dyDescent="0.2">
      <c r="A53" s="91"/>
      <c r="B53" s="92"/>
      <c r="C53" s="93" t="s">
        <v>85</v>
      </c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5">
        <f>SUM(A53*64)</f>
        <v>0</v>
      </c>
      <c r="Q53" s="95"/>
      <c r="R53" s="95"/>
      <c r="S53" s="95"/>
      <c r="U53" s="37"/>
      <c r="AM53" s="20"/>
    </row>
    <row r="54" spans="1:67" x14ac:dyDescent="0.2">
      <c r="A54" s="91"/>
      <c r="B54" s="92"/>
      <c r="C54" s="99" t="s">
        <v>87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100">
        <f>SUM(A54*62)</f>
        <v>0</v>
      </c>
      <c r="Q54" s="100"/>
      <c r="R54" s="100"/>
      <c r="S54" s="100"/>
      <c r="T54" s="11"/>
      <c r="AM54" s="20"/>
    </row>
    <row r="55" spans="1:67" x14ac:dyDescent="0.2">
      <c r="A55" s="102" t="s">
        <v>89</v>
      </c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4"/>
      <c r="AM55" s="20"/>
      <c r="BB55" s="115"/>
      <c r="BC55" s="116"/>
      <c r="BD55" s="116"/>
      <c r="BE55" s="116"/>
      <c r="BF55" s="116"/>
      <c r="BG55" s="116"/>
    </row>
    <row r="56" spans="1:67" x14ac:dyDescent="0.2">
      <c r="A56" s="91"/>
      <c r="B56" s="92"/>
      <c r="C56" s="93" t="s">
        <v>91</v>
      </c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5">
        <f>SUM(A56*28)</f>
        <v>0</v>
      </c>
      <c r="Q56" s="95"/>
      <c r="R56" s="95"/>
      <c r="S56" s="95"/>
      <c r="T56" s="9"/>
      <c r="AM56" s="20"/>
    </row>
    <row r="57" spans="1:67" x14ac:dyDescent="0.2">
      <c r="A57" s="91"/>
      <c r="B57" s="92"/>
      <c r="C57" s="93" t="s">
        <v>93</v>
      </c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5">
        <f>SUM(A57*27)</f>
        <v>0</v>
      </c>
      <c r="Q57" s="95"/>
      <c r="R57" s="95"/>
      <c r="S57" s="95"/>
      <c r="T57" s="9"/>
      <c r="AM57" s="20"/>
    </row>
    <row r="58" spans="1:67" x14ac:dyDescent="0.2">
      <c r="A58" s="91"/>
      <c r="B58" s="92"/>
      <c r="C58" s="93" t="s">
        <v>95</v>
      </c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5">
        <f>SUM(A58*27)</f>
        <v>0</v>
      </c>
      <c r="Q58" s="95"/>
      <c r="R58" s="95"/>
      <c r="S58" s="95"/>
      <c r="T58" s="9"/>
      <c r="AM58" s="20"/>
    </row>
    <row r="59" spans="1:67" x14ac:dyDescent="0.2">
      <c r="A59" s="91"/>
      <c r="B59" s="92"/>
      <c r="C59" s="93" t="s">
        <v>97</v>
      </c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85">
        <f>SUM(A59*27)</f>
        <v>0</v>
      </c>
      <c r="Q59" s="85"/>
      <c r="R59" s="85"/>
      <c r="S59" s="85"/>
      <c r="T59" s="9"/>
      <c r="AM59" s="20"/>
    </row>
    <row r="60" spans="1:67" x14ac:dyDescent="0.2">
      <c r="A60" s="91"/>
      <c r="B60" s="92"/>
      <c r="C60" s="93" t="s">
        <v>99</v>
      </c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5">
        <f>SUM(A60*30)</f>
        <v>0</v>
      </c>
      <c r="Q60" s="95"/>
      <c r="R60" s="95"/>
      <c r="S60" s="95"/>
      <c r="T60" s="9"/>
      <c r="AM60" s="20"/>
    </row>
    <row r="61" spans="1:67" x14ac:dyDescent="0.2">
      <c r="A61" s="91"/>
      <c r="B61" s="92"/>
      <c r="C61" s="93" t="s">
        <v>101</v>
      </c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5">
        <f>SUM(A61*30)</f>
        <v>0</v>
      </c>
      <c r="Q61" s="95"/>
      <c r="R61" s="95"/>
      <c r="S61" s="95"/>
      <c r="T61" s="9"/>
      <c r="AM61" s="20"/>
    </row>
    <row r="62" spans="1:67" x14ac:dyDescent="0.2">
      <c r="A62" s="91"/>
      <c r="B62" s="92"/>
      <c r="C62" s="93" t="s">
        <v>103</v>
      </c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5">
        <f>SUM(A62*27)</f>
        <v>0</v>
      </c>
      <c r="Q62" s="95"/>
      <c r="R62" s="95"/>
      <c r="S62" s="95"/>
      <c r="T62" s="9"/>
      <c r="AM62" s="20"/>
    </row>
    <row r="63" spans="1:67" x14ac:dyDescent="0.2">
      <c r="A63" s="91"/>
      <c r="B63" s="92"/>
      <c r="C63" s="93" t="s">
        <v>105</v>
      </c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5">
        <f>SUM(A63*29)</f>
        <v>0</v>
      </c>
      <c r="Q63" s="95"/>
      <c r="R63" s="95"/>
      <c r="S63" s="95"/>
      <c r="T63" s="9"/>
      <c r="AM63" s="20"/>
    </row>
    <row r="64" spans="1:67" ht="15.75" x14ac:dyDescent="0.25">
      <c r="A64" s="91"/>
      <c r="B64" s="92"/>
      <c r="C64" s="93" t="s">
        <v>107</v>
      </c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5">
        <f>SUM(A64*27)</f>
        <v>0</v>
      </c>
      <c r="Q64" s="95"/>
      <c r="R64" s="95"/>
      <c r="S64" s="95"/>
      <c r="T64" s="49"/>
      <c r="U64" s="37"/>
      <c r="V64" s="53" t="s">
        <v>108</v>
      </c>
      <c r="W64" s="53"/>
      <c r="X64" s="53"/>
      <c r="Y64" s="53"/>
      <c r="Z64" s="53"/>
      <c r="AA64" s="53"/>
      <c r="AB64" s="53" t="s">
        <v>109</v>
      </c>
      <c r="AC64" s="53" t="s">
        <v>110</v>
      </c>
      <c r="AD64" s="53"/>
      <c r="AE64" s="53"/>
      <c r="AF64" s="53"/>
      <c r="AG64" s="53"/>
      <c r="AH64" s="54" t="s">
        <v>111</v>
      </c>
      <c r="AI64" s="55"/>
      <c r="AJ64" s="55"/>
      <c r="AK64" s="56"/>
      <c r="AL64" s="55"/>
      <c r="AM64" s="27"/>
      <c r="BC64" s="8"/>
      <c r="BD64" s="8"/>
      <c r="BE64" s="8"/>
      <c r="BF64" s="8"/>
      <c r="BG64" s="12"/>
      <c r="BH64" s="12"/>
      <c r="BI64" s="12"/>
      <c r="BJ64" s="8"/>
      <c r="BL64" s="85"/>
      <c r="BM64" s="85"/>
      <c r="BN64" s="85"/>
      <c r="BO64" s="85"/>
    </row>
    <row r="65" spans="1:75" ht="15.75" thickBot="1" x14ac:dyDescent="0.3">
      <c r="A65" s="133"/>
      <c r="B65" s="134"/>
      <c r="C65" s="135" t="s">
        <v>112</v>
      </c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7">
        <f>SUM(A65*19)</f>
        <v>0</v>
      </c>
      <c r="Q65" s="137"/>
      <c r="R65" s="137"/>
      <c r="S65" s="137"/>
      <c r="T65" s="50"/>
      <c r="U65" s="138">
        <f>SUM(P9+P10+P11+P12+P14+P15+P16+P17+P18+P20+P21+P22+P23+P24+P25+P26+P27+P28+P29+P30+P31+P32+P34+P35+P37+P36+P38+P39+P40+P41+P42+P43+P44+P45+P46+P47+P48+P50+P49+AI24+P51+P52+P53+P54+P56+P57+P58+P59+P60+P61+P62+P63+P64+P65+AI46+AI45+AI44+AI43+AI42+AI41+AI39+AI38+AI37+AI36+AI35+AI34+AI33+AI31+AI29+AI28+AI27+AI26+AI25+AI22+AI21+AI19+AI18+AI20+AI17+AI16+AI15+AI14+AI13+AI12+AI11+AI10+AI9+AJ48+AJ49+AJ50)</f>
        <v>0</v>
      </c>
      <c r="V65" s="139"/>
      <c r="W65" s="139"/>
      <c r="X65" s="139"/>
      <c r="Y65" s="139"/>
      <c r="Z65" s="57" t="s">
        <v>113</v>
      </c>
      <c r="AA65" s="58"/>
      <c r="AB65" s="140">
        <f>SUM(U65*0.13)</f>
        <v>0</v>
      </c>
      <c r="AC65" s="140"/>
      <c r="AD65" s="140"/>
      <c r="AE65" s="140"/>
      <c r="AF65" s="58"/>
      <c r="AG65" s="57" t="s">
        <v>114</v>
      </c>
      <c r="AH65" s="58"/>
      <c r="AI65" s="124">
        <f>SUM(U65)+AB65</f>
        <v>0</v>
      </c>
      <c r="AJ65" s="124"/>
      <c r="AK65" s="124"/>
      <c r="AL65" s="124"/>
      <c r="AM65" s="51"/>
    </row>
    <row r="66" spans="1:75" ht="14.25" customHeight="1" x14ac:dyDescent="0.2">
      <c r="A66" s="125" t="s">
        <v>115</v>
      </c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7"/>
      <c r="AV66" s="94"/>
      <c r="AW66" s="94"/>
      <c r="AX66" s="94"/>
      <c r="AY66" s="94"/>
      <c r="AZ66" s="94"/>
      <c r="BA66" s="94"/>
    </row>
    <row r="67" spans="1:75" x14ac:dyDescent="0.2">
      <c r="A67" s="128"/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7"/>
    </row>
    <row r="68" spans="1:75" x14ac:dyDescent="0.2">
      <c r="A68" s="128"/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7"/>
    </row>
    <row r="69" spans="1:75" x14ac:dyDescent="0.2">
      <c r="A69" s="128"/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7"/>
    </row>
    <row r="70" spans="1:75" x14ac:dyDescent="0.2">
      <c r="A70" s="128"/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7"/>
    </row>
    <row r="71" spans="1:75" ht="12.75" customHeight="1" x14ac:dyDescent="0.2">
      <c r="A71" s="128"/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7"/>
      <c r="BL71" s="10"/>
    </row>
    <row r="72" spans="1:75" ht="12.75" customHeight="1" thickBot="1" x14ac:dyDescent="0.25">
      <c r="A72" s="129"/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1"/>
      <c r="AV72" s="132"/>
      <c r="AW72" s="132"/>
      <c r="AX72" s="132"/>
      <c r="AY72" s="132"/>
      <c r="AZ72" s="132"/>
      <c r="BE72" s="120"/>
      <c r="BF72" s="120"/>
      <c r="BG72" s="118"/>
      <c r="BH72" s="118"/>
      <c r="BI72" s="118"/>
      <c r="BJ72" s="118"/>
      <c r="BK72" s="16"/>
      <c r="BL72" s="118"/>
      <c r="BM72" s="118"/>
      <c r="BN72" s="118"/>
      <c r="BO72" s="118"/>
    </row>
    <row r="73" spans="1:75" x14ac:dyDescent="0.2">
      <c r="AN73" s="19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6"/>
      <c r="BT73" s="1"/>
      <c r="BU73" s="1"/>
      <c r="BV73" s="1"/>
      <c r="BW73" s="1"/>
    </row>
    <row r="74" spans="1:75" x14ac:dyDescent="0.2">
      <c r="AV74" s="1"/>
      <c r="AW74" s="119"/>
      <c r="AX74" s="119"/>
      <c r="AY74" s="119"/>
      <c r="AZ74" s="119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6"/>
      <c r="BT74" s="1"/>
      <c r="BU74" s="1"/>
      <c r="BV74" s="1"/>
      <c r="BW74" s="1"/>
    </row>
    <row r="75" spans="1:75" x14ac:dyDescent="0.2">
      <c r="AV75" s="1"/>
      <c r="AW75" s="7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6"/>
      <c r="BT75" s="1"/>
      <c r="BU75" s="1"/>
      <c r="BV75" s="1"/>
      <c r="BW75" s="1"/>
    </row>
    <row r="76" spans="1:75" x14ac:dyDescent="0.2">
      <c r="AV76" s="1"/>
      <c r="AW76" s="119"/>
      <c r="AX76" s="119"/>
      <c r="AY76" s="119"/>
      <c r="AZ76" s="119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</row>
    <row r="77" spans="1:75" x14ac:dyDescent="0.2">
      <c r="AV77" s="1"/>
      <c r="AW77" s="122"/>
      <c r="AX77" s="122"/>
      <c r="AY77" s="122"/>
      <c r="AZ77" s="122"/>
    </row>
    <row r="78" spans="1:75" x14ac:dyDescent="0.2">
      <c r="AV78" s="1"/>
      <c r="AW78" s="1"/>
      <c r="AX78" s="1"/>
      <c r="AY78" s="1"/>
      <c r="AZ78" s="1"/>
    </row>
    <row r="79" spans="1:75" x14ac:dyDescent="0.2">
      <c r="AV79" s="123"/>
      <c r="AW79" s="123"/>
      <c r="AX79" s="123"/>
      <c r="AY79" s="123"/>
      <c r="AZ79" s="123"/>
    </row>
    <row r="80" spans="1:75" x14ac:dyDescent="0.2">
      <c r="AV80" s="123"/>
      <c r="AW80" s="123"/>
      <c r="AX80" s="123"/>
      <c r="AY80" s="123"/>
      <c r="AZ80" s="123"/>
    </row>
    <row r="81" spans="48:52" x14ac:dyDescent="0.2">
      <c r="AV81" s="123"/>
      <c r="AW81" s="123"/>
      <c r="AX81" s="123"/>
      <c r="AY81" s="123"/>
      <c r="AZ81" s="123"/>
    </row>
  </sheetData>
  <sheetProtection selectLockedCells="1"/>
  <mergeCells count="330">
    <mergeCell ref="A6:E6"/>
    <mergeCell ref="F6:I6"/>
    <mergeCell ref="J6:O6"/>
    <mergeCell ref="P6:V6"/>
    <mergeCell ref="W6:AC6"/>
    <mergeCell ref="AD6:AM6"/>
    <mergeCell ref="N2:AB2"/>
    <mergeCell ref="A4:G4"/>
    <mergeCell ref="H4:V4"/>
    <mergeCell ref="W4:AD4"/>
    <mergeCell ref="AE4:AM4"/>
    <mergeCell ref="A5:G5"/>
    <mergeCell ref="H5:V5"/>
    <mergeCell ref="W5:Z5"/>
    <mergeCell ref="AA5:AM5"/>
    <mergeCell ref="A10:B10"/>
    <mergeCell ref="C10:O10"/>
    <mergeCell ref="P10:S10"/>
    <mergeCell ref="U10:V10"/>
    <mergeCell ref="W10:AE10"/>
    <mergeCell ref="AI10:AL10"/>
    <mergeCell ref="A7:AM7"/>
    <mergeCell ref="BG7:BJ7"/>
    <mergeCell ref="A8:T8"/>
    <mergeCell ref="U8:AM8"/>
    <mergeCell ref="A9:B9"/>
    <mergeCell ref="C9:O9"/>
    <mergeCell ref="P9:S9"/>
    <mergeCell ref="U9:V9"/>
    <mergeCell ref="W9:AE9"/>
    <mergeCell ref="AI9:AL9"/>
    <mergeCell ref="BK13:BN13"/>
    <mergeCell ref="A12:B12"/>
    <mergeCell ref="C12:O12"/>
    <mergeCell ref="P12:S12"/>
    <mergeCell ref="U12:V12"/>
    <mergeCell ref="W12:AE12"/>
    <mergeCell ref="AI12:AL12"/>
    <mergeCell ref="A11:B11"/>
    <mergeCell ref="C11:O11"/>
    <mergeCell ref="P11:S11"/>
    <mergeCell ref="U11:V11"/>
    <mergeCell ref="W11:AE11"/>
    <mergeCell ref="AI11:AL11"/>
    <mergeCell ref="A14:B14"/>
    <mergeCell ref="C14:L14"/>
    <mergeCell ref="P14:S14"/>
    <mergeCell ref="U14:V14"/>
    <mergeCell ref="W14:AE14"/>
    <mergeCell ref="AI14:AL14"/>
    <mergeCell ref="BF12:BG12"/>
    <mergeCell ref="A13:T13"/>
    <mergeCell ref="U13:V13"/>
    <mergeCell ref="W13:AE13"/>
    <mergeCell ref="AI13:AL13"/>
    <mergeCell ref="BF15:BG15"/>
    <mergeCell ref="A16:B16"/>
    <mergeCell ref="C16:N16"/>
    <mergeCell ref="P16:S16"/>
    <mergeCell ref="U16:V16"/>
    <mergeCell ref="W16:AE16"/>
    <mergeCell ref="AI16:AL16"/>
    <mergeCell ref="A15:B15"/>
    <mergeCell ref="C15:L15"/>
    <mergeCell ref="P15:S15"/>
    <mergeCell ref="U15:V15"/>
    <mergeCell ref="W15:AE15"/>
    <mergeCell ref="AI15:AL15"/>
    <mergeCell ref="A18:B18"/>
    <mergeCell ref="C18:L18"/>
    <mergeCell ref="P18:S18"/>
    <mergeCell ref="U18:V18"/>
    <mergeCell ref="W18:AH18"/>
    <mergeCell ref="AI18:AL18"/>
    <mergeCell ref="BK16:BN16"/>
    <mergeCell ref="A17:B17"/>
    <mergeCell ref="C17:M17"/>
    <mergeCell ref="P17:S17"/>
    <mergeCell ref="U17:V17"/>
    <mergeCell ref="W17:AH17"/>
    <mergeCell ref="AI17:AL17"/>
    <mergeCell ref="AI20:AL20"/>
    <mergeCell ref="BK20:BN20"/>
    <mergeCell ref="A21:B21"/>
    <mergeCell ref="P21:S21"/>
    <mergeCell ref="U21:V21"/>
    <mergeCell ref="W21:AH21"/>
    <mergeCell ref="AI21:AL21"/>
    <mergeCell ref="A19:T19"/>
    <mergeCell ref="U19:V19"/>
    <mergeCell ref="W19:AH19"/>
    <mergeCell ref="AI19:AL19"/>
    <mergeCell ref="BF19:BG19"/>
    <mergeCell ref="A20:B20"/>
    <mergeCell ref="C20:N20"/>
    <mergeCell ref="P20:S20"/>
    <mergeCell ref="U20:V20"/>
    <mergeCell ref="W20:AH20"/>
    <mergeCell ref="C23:L23"/>
    <mergeCell ref="P23:S23"/>
    <mergeCell ref="BF23:BG23"/>
    <mergeCell ref="BK23:BN23"/>
    <mergeCell ref="A22:B22"/>
    <mergeCell ref="C22:L22"/>
    <mergeCell ref="P22:S22"/>
    <mergeCell ref="U22:V22"/>
    <mergeCell ref="W22:AH22"/>
    <mergeCell ref="AI22:AL22"/>
    <mergeCell ref="P24:S24"/>
    <mergeCell ref="BF22:BG22"/>
    <mergeCell ref="BK22:BN22"/>
    <mergeCell ref="BF24:BG24"/>
    <mergeCell ref="BK24:BN24"/>
    <mergeCell ref="A24:B24"/>
    <mergeCell ref="C24:O24"/>
    <mergeCell ref="A26:B26"/>
    <mergeCell ref="C26:L26"/>
    <mergeCell ref="P26:S26"/>
    <mergeCell ref="A25:B25"/>
    <mergeCell ref="C25:L25"/>
    <mergeCell ref="P25:S25"/>
    <mergeCell ref="U24:V24"/>
    <mergeCell ref="W24:AH24"/>
    <mergeCell ref="AI24:AL24"/>
    <mergeCell ref="U23:AM23"/>
    <mergeCell ref="U26:V26"/>
    <mergeCell ref="W26:AH26"/>
    <mergeCell ref="AI26:AL26"/>
    <mergeCell ref="U25:V25"/>
    <mergeCell ref="W25:AH25"/>
    <mergeCell ref="AI25:AL25"/>
    <mergeCell ref="A23:B23"/>
    <mergeCell ref="A28:B28"/>
    <mergeCell ref="C28:N28"/>
    <mergeCell ref="P28:S28"/>
    <mergeCell ref="A27:B27"/>
    <mergeCell ref="C27:N27"/>
    <mergeCell ref="P27:S27"/>
    <mergeCell ref="A30:B30"/>
    <mergeCell ref="C30:N30"/>
    <mergeCell ref="P30:S30"/>
    <mergeCell ref="A29:B29"/>
    <mergeCell ref="C29:N29"/>
    <mergeCell ref="P29:S29"/>
    <mergeCell ref="U27:V27"/>
    <mergeCell ref="W27:AH27"/>
    <mergeCell ref="AI27:AL27"/>
    <mergeCell ref="AY38:AZ38"/>
    <mergeCell ref="BL38:BO38"/>
    <mergeCell ref="A39:B39"/>
    <mergeCell ref="C39:O39"/>
    <mergeCell ref="P39:S39"/>
    <mergeCell ref="A38:B38"/>
    <mergeCell ref="C38:O38"/>
    <mergeCell ref="P38:S38"/>
    <mergeCell ref="U28:V28"/>
    <mergeCell ref="W28:AH28"/>
    <mergeCell ref="AI28:AL28"/>
    <mergeCell ref="AY36:AZ36"/>
    <mergeCell ref="BL36:BO36"/>
    <mergeCell ref="AY34:AZ34"/>
    <mergeCell ref="A35:B35"/>
    <mergeCell ref="C35:O35"/>
    <mergeCell ref="P35:S35"/>
    <mergeCell ref="AY35:AZ35"/>
    <mergeCell ref="A37:B37"/>
    <mergeCell ref="C37:O37"/>
    <mergeCell ref="P37:S37"/>
    <mergeCell ref="U29:V29"/>
    <mergeCell ref="W29:AH29"/>
    <mergeCell ref="AI29:AL29"/>
    <mergeCell ref="A41:B41"/>
    <mergeCell ref="C41:O41"/>
    <mergeCell ref="P41:S41"/>
    <mergeCell ref="U30:V30"/>
    <mergeCell ref="W30:AH30"/>
    <mergeCell ref="AI30:AL30"/>
    <mergeCell ref="A40:B40"/>
    <mergeCell ref="C40:O40"/>
    <mergeCell ref="P40:S40"/>
    <mergeCell ref="A36:B36"/>
    <mergeCell ref="C36:O36"/>
    <mergeCell ref="P36:S36"/>
    <mergeCell ref="A32:B32"/>
    <mergeCell ref="C32:L32"/>
    <mergeCell ref="P32:S32"/>
    <mergeCell ref="A31:B31"/>
    <mergeCell ref="C31:O31"/>
    <mergeCell ref="P31:S31"/>
    <mergeCell ref="A33:T33"/>
    <mergeCell ref="A34:B34"/>
    <mergeCell ref="C34:O34"/>
    <mergeCell ref="U31:V31"/>
    <mergeCell ref="W31:AH31"/>
    <mergeCell ref="AI31:AL31"/>
    <mergeCell ref="A43:B43"/>
    <mergeCell ref="C43:O43"/>
    <mergeCell ref="P43:S43"/>
    <mergeCell ref="A42:B42"/>
    <mergeCell ref="C42:O42"/>
    <mergeCell ref="P42:S42"/>
    <mergeCell ref="P34:S34"/>
    <mergeCell ref="U32:AM32"/>
    <mergeCell ref="A46:B46"/>
    <mergeCell ref="C46:O46"/>
    <mergeCell ref="P46:S46"/>
    <mergeCell ref="U33:V33"/>
    <mergeCell ref="W33:AH33"/>
    <mergeCell ref="AI33:AL33"/>
    <mergeCell ref="U34:V34"/>
    <mergeCell ref="W34:AH34"/>
    <mergeCell ref="AI34:AL34"/>
    <mergeCell ref="A44:B44"/>
    <mergeCell ref="C44:O44"/>
    <mergeCell ref="P44:S44"/>
    <mergeCell ref="U35:V35"/>
    <mergeCell ref="W35:AH35"/>
    <mergeCell ref="AI35:AL35"/>
    <mergeCell ref="A47:B47"/>
    <mergeCell ref="C47:O47"/>
    <mergeCell ref="P47:S47"/>
    <mergeCell ref="U36:V36"/>
    <mergeCell ref="W36:AH36"/>
    <mergeCell ref="AI36:AL36"/>
    <mergeCell ref="A45:B45"/>
    <mergeCell ref="C45:O45"/>
    <mergeCell ref="P45:S45"/>
    <mergeCell ref="U37:V37"/>
    <mergeCell ref="W37:AH37"/>
    <mergeCell ref="AI37:AL37"/>
    <mergeCell ref="A49:B49"/>
    <mergeCell ref="C49:O49"/>
    <mergeCell ref="P49:S49"/>
    <mergeCell ref="U38:V38"/>
    <mergeCell ref="W38:AH38"/>
    <mergeCell ref="AI38:AL38"/>
    <mergeCell ref="A48:B48"/>
    <mergeCell ref="C48:O48"/>
    <mergeCell ref="P48:S48"/>
    <mergeCell ref="U39:V39"/>
    <mergeCell ref="W39:AH39"/>
    <mergeCell ref="AI39:AL39"/>
    <mergeCell ref="A51:B51"/>
    <mergeCell ref="C51:O51"/>
    <mergeCell ref="P51:S51"/>
    <mergeCell ref="U40:AM40"/>
    <mergeCell ref="U41:V41"/>
    <mergeCell ref="W41:AH41"/>
    <mergeCell ref="AI41:AL41"/>
    <mergeCell ref="A50:B50"/>
    <mergeCell ref="C50:O50"/>
    <mergeCell ref="P50:S50"/>
    <mergeCell ref="BB55:BG55"/>
    <mergeCell ref="A56:B56"/>
    <mergeCell ref="C56:O56"/>
    <mergeCell ref="P56:S56"/>
    <mergeCell ref="U43:V43"/>
    <mergeCell ref="W43:AH43"/>
    <mergeCell ref="A53:B53"/>
    <mergeCell ref="C53:O53"/>
    <mergeCell ref="P53:S53"/>
    <mergeCell ref="A54:B54"/>
    <mergeCell ref="C54:O54"/>
    <mergeCell ref="P54:S54"/>
    <mergeCell ref="AI43:AL43"/>
    <mergeCell ref="A52:B52"/>
    <mergeCell ref="C52:O52"/>
    <mergeCell ref="P52:S52"/>
    <mergeCell ref="U44:V44"/>
    <mergeCell ref="W44:AH44"/>
    <mergeCell ref="AI44:AL44"/>
    <mergeCell ref="A55:T55"/>
    <mergeCell ref="U42:V42"/>
    <mergeCell ref="W42:AH42"/>
    <mergeCell ref="AI42:AL42"/>
    <mergeCell ref="U45:V45"/>
    <mergeCell ref="W45:AH45"/>
    <mergeCell ref="AI45:AL45"/>
    <mergeCell ref="U46:V46"/>
    <mergeCell ref="W46:AH46"/>
    <mergeCell ref="AI46:AL46"/>
    <mergeCell ref="A58:B58"/>
    <mergeCell ref="C58:O58"/>
    <mergeCell ref="P58:S58"/>
    <mergeCell ref="A57:B57"/>
    <mergeCell ref="C57:O57"/>
    <mergeCell ref="P57:S57"/>
    <mergeCell ref="U47:AM47"/>
    <mergeCell ref="A61:B61"/>
    <mergeCell ref="C61:O61"/>
    <mergeCell ref="P61:S61"/>
    <mergeCell ref="U48:V48"/>
    <mergeCell ref="AJ48:AM48"/>
    <mergeCell ref="A59:B59"/>
    <mergeCell ref="C59:O59"/>
    <mergeCell ref="P59:S59"/>
    <mergeCell ref="A62:B62"/>
    <mergeCell ref="C62:O62"/>
    <mergeCell ref="P62:S62"/>
    <mergeCell ref="U49:V49"/>
    <mergeCell ref="AJ49:AM49"/>
    <mergeCell ref="A63:B63"/>
    <mergeCell ref="C63:O63"/>
    <mergeCell ref="P63:S63"/>
    <mergeCell ref="U50:V50"/>
    <mergeCell ref="Z50:AG50"/>
    <mergeCell ref="AJ50:AM50"/>
    <mergeCell ref="A60:B60"/>
    <mergeCell ref="C60:O60"/>
    <mergeCell ref="P60:S60"/>
    <mergeCell ref="A64:B64"/>
    <mergeCell ref="C64:O64"/>
    <mergeCell ref="P64:S64"/>
    <mergeCell ref="BL64:BO64"/>
    <mergeCell ref="A65:B65"/>
    <mergeCell ref="C65:O65"/>
    <mergeCell ref="P65:S65"/>
    <mergeCell ref="U65:Y65"/>
    <mergeCell ref="AB65:AE65"/>
    <mergeCell ref="BL72:BO72"/>
    <mergeCell ref="AW74:AZ74"/>
    <mergeCell ref="AW76:AZ76"/>
    <mergeCell ref="AW77:AZ77"/>
    <mergeCell ref="AV79:AZ81"/>
    <mergeCell ref="AI65:AL65"/>
    <mergeCell ref="A66:AM72"/>
    <mergeCell ref="AV66:BA66"/>
    <mergeCell ref="AV72:AZ72"/>
    <mergeCell ref="BE72:BF72"/>
    <mergeCell ref="BG72:BJ72"/>
  </mergeCells>
  <dataValidations disablePrompts="1" count="1">
    <dataValidation type="list" showInputMessage="1" showErrorMessage="1" errorTitle="Delivery Time" error="Please select a time from the drop down box" promptTitle="Delivery Time" prompt="The catering order will be delivered just prior to the delivery time you select" sqref="P6:V6" xr:uid="{00000000-0002-0000-0300-000000000000}">
      <formula1>"Select time from List, 7:30am, 8:00am, 8:30am, 9:00am, 9:30am, 10:00am, 10:30am, 11:00am, 11:30am, 12:00pm, 12:30pm, 1:00pm, 1:30pm, 2:00pm, 2:30pm, 3:00pm, 3:30pm, 4:00pm, 4:30pm, 5:00pm, 5:30pm, 6:00pm, 6:30pm, 7:00pm, 7:30pm, 8:00pm"</formula1>
    </dataValidation>
  </dataValidations>
  <pageMargins left="0.90551181102362199" right="0.31496062992126" top="0.196850393700787" bottom="0" header="0.118110236220472" footer="0"/>
  <pageSetup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65"/>
  <sheetViews>
    <sheetView showGridLines="0" tabSelected="1" workbookViewId="0">
      <selection activeCell="AC86" sqref="AC86"/>
    </sheetView>
  </sheetViews>
  <sheetFormatPr defaultColWidth="8.85546875" defaultRowHeight="12.75" x14ac:dyDescent="0.2"/>
  <cols>
    <col min="1" max="17" width="2.7109375" customWidth="1"/>
    <col min="18" max="18" width="10" customWidth="1"/>
    <col min="19" max="32" width="2.7109375" customWidth="1"/>
    <col min="33" max="33" width="13.7109375" customWidth="1"/>
  </cols>
  <sheetData>
    <row r="1" spans="1:41" ht="18" x14ac:dyDescent="0.25">
      <c r="A1" s="23"/>
      <c r="B1" s="17"/>
      <c r="C1" s="17"/>
      <c r="D1" s="17"/>
      <c r="E1" s="17"/>
      <c r="F1" s="17"/>
      <c r="G1" s="17"/>
      <c r="H1" s="17"/>
      <c r="I1" s="24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8"/>
    </row>
    <row r="2" spans="1:41" ht="15.75" x14ac:dyDescent="0.25">
      <c r="A2" s="2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42" t="s">
        <v>127</v>
      </c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39"/>
      <c r="AC2" s="2"/>
      <c r="AD2" s="2"/>
      <c r="AE2" s="2"/>
      <c r="AF2" s="2"/>
      <c r="AG2" s="20"/>
    </row>
    <row r="3" spans="1:41" ht="13.5" thickBot="1" x14ac:dyDescent="0.25">
      <c r="A3" s="2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0"/>
    </row>
    <row r="4" spans="1:41" x14ac:dyDescent="0.2">
      <c r="A4" s="60" t="s">
        <v>0</v>
      </c>
      <c r="B4" s="61"/>
      <c r="C4" s="61"/>
      <c r="D4" s="61"/>
      <c r="E4" s="61"/>
      <c r="F4" s="61"/>
      <c r="G4" s="21"/>
      <c r="H4" s="146">
        <f>MORNING!H4</f>
        <v>0</v>
      </c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64" t="s">
        <v>1</v>
      </c>
      <c r="W4" s="61"/>
      <c r="X4" s="61"/>
      <c r="Y4" s="61"/>
      <c r="Z4" s="61"/>
      <c r="AA4" s="61"/>
      <c r="AB4" s="61"/>
      <c r="AC4" s="61"/>
      <c r="AD4" s="147"/>
      <c r="AE4" s="147"/>
      <c r="AF4" s="147"/>
      <c r="AG4" s="148"/>
    </row>
    <row r="5" spans="1:41" x14ac:dyDescent="0.2">
      <c r="A5" s="68" t="s">
        <v>2</v>
      </c>
      <c r="B5" s="69"/>
      <c r="C5" s="69"/>
      <c r="D5" s="69"/>
      <c r="E5" s="69"/>
      <c r="F5" s="69"/>
      <c r="G5" s="22"/>
      <c r="H5" s="144">
        <f>MORNING!H5</f>
        <v>0</v>
      </c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71" t="s">
        <v>3</v>
      </c>
      <c r="W5" s="69"/>
      <c r="X5" s="69"/>
      <c r="Y5" s="69"/>
      <c r="Z5" s="144">
        <f>MORNING!AA5</f>
        <v>0</v>
      </c>
      <c r="AA5" s="144"/>
      <c r="AB5" s="144"/>
      <c r="AC5" s="144"/>
      <c r="AD5" s="144"/>
      <c r="AE5" s="144"/>
      <c r="AF5" s="144"/>
      <c r="AG5" s="145"/>
    </row>
    <row r="6" spans="1:41" ht="13.5" thickBot="1" x14ac:dyDescent="0.25">
      <c r="A6" s="73" t="s">
        <v>4</v>
      </c>
      <c r="B6" s="74"/>
      <c r="C6" s="74"/>
      <c r="D6" s="74"/>
      <c r="E6" s="74"/>
      <c r="F6" s="32"/>
      <c r="G6" s="28"/>
      <c r="H6" s="26">
        <f>MORNING!H6</f>
        <v>0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9"/>
      <c r="V6" s="79" t="s">
        <v>7</v>
      </c>
      <c r="W6" s="74"/>
      <c r="X6" s="74"/>
      <c r="Y6" s="74"/>
      <c r="Z6" s="74"/>
      <c r="AA6" s="74"/>
      <c r="AB6" s="74"/>
      <c r="AC6" s="180">
        <f>MORNING!AD6</f>
        <v>0</v>
      </c>
      <c r="AD6" s="180"/>
      <c r="AE6" s="180"/>
      <c r="AF6" s="180"/>
      <c r="AG6" s="181"/>
    </row>
    <row r="7" spans="1:41" x14ac:dyDescent="0.2">
      <c r="A7" s="41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2"/>
      <c r="AH7" s="40"/>
      <c r="AI7" s="40"/>
      <c r="AJ7" s="40"/>
      <c r="AK7" s="40"/>
      <c r="AL7" s="40"/>
      <c r="AM7" s="40"/>
      <c r="AN7" s="40"/>
      <c r="AO7" s="40"/>
    </row>
    <row r="8" spans="1:41" x14ac:dyDescent="0.2">
      <c r="A8" s="41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2"/>
    </row>
    <row r="9" spans="1:41" x14ac:dyDescent="0.2">
      <c r="A9" s="41"/>
      <c r="B9" s="175" t="s">
        <v>116</v>
      </c>
      <c r="C9" s="175"/>
      <c r="D9" s="175"/>
      <c r="E9" s="175"/>
      <c r="F9" s="175"/>
      <c r="G9" s="40"/>
      <c r="H9" s="40"/>
      <c r="I9" s="43" t="s">
        <v>117</v>
      </c>
      <c r="J9" s="40"/>
      <c r="K9" s="40"/>
      <c r="L9" s="40"/>
      <c r="M9" s="40"/>
      <c r="N9" s="40"/>
      <c r="O9" s="171" t="str">
        <f>MORNING!P6</f>
        <v>Select time from List</v>
      </c>
      <c r="P9" s="172"/>
      <c r="Q9" s="172"/>
      <c r="R9" s="172"/>
      <c r="S9" s="40"/>
      <c r="T9" s="43" t="s">
        <v>118</v>
      </c>
      <c r="U9" s="40"/>
      <c r="V9" s="40"/>
      <c r="W9" s="40"/>
      <c r="X9" s="40"/>
      <c r="Y9" s="149">
        <f>MORNING!U65</f>
        <v>0</v>
      </c>
      <c r="Z9" s="149"/>
      <c r="AA9" s="149"/>
      <c r="AB9" s="149"/>
      <c r="AC9" s="149"/>
      <c r="AD9" s="40"/>
      <c r="AE9" s="40"/>
      <c r="AF9" s="40"/>
      <c r="AG9" s="42"/>
    </row>
    <row r="10" spans="1:41" x14ac:dyDescent="0.2">
      <c r="A10" s="41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4"/>
      <c r="Z10" s="44"/>
      <c r="AA10" s="44"/>
      <c r="AB10" s="44"/>
      <c r="AC10" s="44"/>
      <c r="AD10" s="40"/>
      <c r="AE10" s="40"/>
      <c r="AF10" s="40"/>
      <c r="AG10" s="42"/>
    </row>
    <row r="11" spans="1:41" x14ac:dyDescent="0.2">
      <c r="A11" s="41"/>
      <c r="B11" s="175" t="s">
        <v>119</v>
      </c>
      <c r="C11" s="175"/>
      <c r="D11" s="175"/>
      <c r="E11" s="175"/>
      <c r="F11" s="175"/>
      <c r="G11" s="175"/>
      <c r="H11" s="40"/>
      <c r="I11" s="43" t="s">
        <v>117</v>
      </c>
      <c r="J11" s="40"/>
      <c r="K11" s="40"/>
      <c r="L11" s="40"/>
      <c r="M11" s="40"/>
      <c r="N11" s="40"/>
      <c r="O11" s="171" t="str">
        <f>AM!P6</f>
        <v>Select time from List</v>
      </c>
      <c r="P11" s="172"/>
      <c r="Q11" s="172"/>
      <c r="R11" s="172"/>
      <c r="S11" s="40"/>
      <c r="T11" s="43" t="s">
        <v>118</v>
      </c>
      <c r="U11" s="40"/>
      <c r="V11" s="40"/>
      <c r="W11" s="40"/>
      <c r="X11" s="40"/>
      <c r="Y11" s="149">
        <f>AM!U65</f>
        <v>0</v>
      </c>
      <c r="Z11" s="149"/>
      <c r="AA11" s="149"/>
      <c r="AB11" s="149"/>
      <c r="AC11" s="149"/>
      <c r="AD11" s="40"/>
      <c r="AE11" s="40"/>
      <c r="AF11" s="40"/>
      <c r="AG11" s="42"/>
    </row>
    <row r="12" spans="1:41" x14ac:dyDescent="0.2">
      <c r="A12" s="41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4"/>
      <c r="Z12" s="44"/>
      <c r="AA12" s="44"/>
      <c r="AB12" s="44"/>
      <c r="AC12" s="44"/>
      <c r="AD12" s="40"/>
      <c r="AE12" s="40"/>
      <c r="AF12" s="40"/>
      <c r="AG12" s="42"/>
    </row>
    <row r="13" spans="1:41" x14ac:dyDescent="0.2">
      <c r="A13" s="41"/>
      <c r="B13" s="175" t="s">
        <v>120</v>
      </c>
      <c r="C13" s="175"/>
      <c r="D13" s="175"/>
      <c r="E13" s="175"/>
      <c r="F13" s="175"/>
      <c r="G13" s="40"/>
      <c r="H13" s="40"/>
      <c r="I13" s="43" t="s">
        <v>117</v>
      </c>
      <c r="J13" s="40"/>
      <c r="K13" s="40"/>
      <c r="L13" s="40"/>
      <c r="M13" s="40"/>
      <c r="N13" s="40"/>
      <c r="O13" s="171" t="str">
        <f>LUNCH!P6</f>
        <v>Select time from List</v>
      </c>
      <c r="P13" s="172"/>
      <c r="Q13" s="172"/>
      <c r="R13" s="172"/>
      <c r="S13" s="40"/>
      <c r="T13" s="43" t="s">
        <v>118</v>
      </c>
      <c r="U13" s="40"/>
      <c r="V13" s="40"/>
      <c r="W13" s="40"/>
      <c r="X13" s="40"/>
      <c r="Y13" s="149">
        <f>LUNCH!U65</f>
        <v>0</v>
      </c>
      <c r="Z13" s="149"/>
      <c r="AA13" s="149"/>
      <c r="AB13" s="149"/>
      <c r="AC13" s="149"/>
      <c r="AD13" s="40"/>
      <c r="AE13" s="40"/>
      <c r="AF13" s="40"/>
      <c r="AG13" s="42"/>
    </row>
    <row r="14" spans="1:41" x14ac:dyDescent="0.2">
      <c r="A14" s="41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4"/>
      <c r="Z14" s="44"/>
      <c r="AA14" s="44"/>
      <c r="AB14" s="44"/>
      <c r="AC14" s="44"/>
      <c r="AD14" s="40"/>
      <c r="AE14" s="40"/>
      <c r="AF14" s="40"/>
      <c r="AG14" s="42"/>
    </row>
    <row r="15" spans="1:41" x14ac:dyDescent="0.2">
      <c r="A15" s="41"/>
      <c r="B15" s="175" t="s">
        <v>121</v>
      </c>
      <c r="C15" s="175"/>
      <c r="D15" s="175"/>
      <c r="E15" s="175"/>
      <c r="F15" s="175"/>
      <c r="G15" s="175"/>
      <c r="H15" s="175"/>
      <c r="I15" s="43" t="s">
        <v>117</v>
      </c>
      <c r="J15" s="40"/>
      <c r="K15" s="40"/>
      <c r="L15" s="40"/>
      <c r="M15" s="40"/>
      <c r="N15" s="40"/>
      <c r="O15" s="171" t="str">
        <f>PM!P6</f>
        <v>Select time from List</v>
      </c>
      <c r="P15" s="172"/>
      <c r="Q15" s="172"/>
      <c r="R15" s="172"/>
      <c r="S15" s="40"/>
      <c r="T15" s="43" t="s">
        <v>118</v>
      </c>
      <c r="U15" s="40"/>
      <c r="V15" s="40"/>
      <c r="W15" s="40"/>
      <c r="X15" s="40"/>
      <c r="Y15" s="149">
        <f>PM!U65</f>
        <v>0</v>
      </c>
      <c r="Z15" s="149"/>
      <c r="AA15" s="149"/>
      <c r="AB15" s="149"/>
      <c r="AC15" s="149"/>
      <c r="AD15" s="40"/>
      <c r="AE15" s="40"/>
      <c r="AF15" s="40"/>
      <c r="AG15" s="42"/>
    </row>
    <row r="16" spans="1:41" x14ac:dyDescent="0.2">
      <c r="A16" s="41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178"/>
      <c r="Z16" s="178"/>
      <c r="AA16" s="178"/>
      <c r="AB16" s="178"/>
      <c r="AC16" s="178"/>
      <c r="AD16" s="40"/>
      <c r="AE16" s="40"/>
      <c r="AF16" s="40"/>
      <c r="AG16" s="42"/>
    </row>
    <row r="17" spans="1:33" x14ac:dyDescent="0.2">
      <c r="A17" s="41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4"/>
      <c r="Z17" s="44"/>
      <c r="AA17" s="44"/>
      <c r="AB17" s="44"/>
      <c r="AC17" s="44"/>
      <c r="AD17" s="40"/>
      <c r="AE17" s="40"/>
      <c r="AF17" s="40"/>
      <c r="AG17" s="42"/>
    </row>
    <row r="18" spans="1:33" x14ac:dyDescent="0.2">
      <c r="A18" s="41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3" t="s">
        <v>118</v>
      </c>
      <c r="U18" s="40"/>
      <c r="V18" s="40"/>
      <c r="W18" s="40"/>
      <c r="X18" s="40"/>
      <c r="Y18" s="149">
        <f>SUM(Y9:AC15)</f>
        <v>0</v>
      </c>
      <c r="Z18" s="179"/>
      <c r="AA18" s="179"/>
      <c r="AB18" s="179"/>
      <c r="AC18" s="179"/>
      <c r="AD18" s="40"/>
      <c r="AE18" s="40"/>
      <c r="AF18" s="40"/>
      <c r="AG18" s="42"/>
    </row>
    <row r="19" spans="1:33" x14ac:dyDescent="0.2">
      <c r="A19" s="41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4"/>
      <c r="Z19" s="44"/>
      <c r="AA19" s="44"/>
      <c r="AB19" s="44"/>
      <c r="AC19" s="44"/>
      <c r="AD19" s="40"/>
      <c r="AE19" s="40"/>
      <c r="AF19" s="40"/>
      <c r="AG19" s="42"/>
    </row>
    <row r="20" spans="1:33" x14ac:dyDescent="0.2">
      <c r="A20" s="41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5" t="s">
        <v>122</v>
      </c>
      <c r="U20" s="40"/>
      <c r="V20" s="40"/>
      <c r="W20" s="40"/>
      <c r="X20" s="40"/>
      <c r="Y20" s="149">
        <f>Y18*0.13</f>
        <v>0</v>
      </c>
      <c r="Z20" s="149"/>
      <c r="AA20" s="149"/>
      <c r="AB20" s="149"/>
      <c r="AC20" s="149"/>
      <c r="AD20" s="40"/>
      <c r="AE20" s="40"/>
      <c r="AF20" s="40"/>
      <c r="AG20" s="42"/>
    </row>
    <row r="21" spans="1:33" x14ac:dyDescent="0.2">
      <c r="A21" s="41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5"/>
      <c r="U21" s="40"/>
      <c r="V21" s="40"/>
      <c r="W21" s="40"/>
      <c r="X21" s="40"/>
      <c r="Y21" s="176"/>
      <c r="Z21" s="176"/>
      <c r="AA21" s="176"/>
      <c r="AB21" s="176"/>
      <c r="AC21" s="176"/>
      <c r="AD21" s="40"/>
      <c r="AE21" s="40"/>
      <c r="AF21" s="40"/>
      <c r="AG21" s="42"/>
    </row>
    <row r="22" spans="1:33" x14ac:dyDescent="0.2">
      <c r="A22" s="41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4"/>
      <c r="Z22" s="44"/>
      <c r="AA22" s="44"/>
      <c r="AB22" s="44"/>
      <c r="AC22" s="44"/>
      <c r="AD22" s="40"/>
      <c r="AE22" s="40"/>
      <c r="AF22" s="40"/>
      <c r="AG22" s="42"/>
    </row>
    <row r="23" spans="1:33" x14ac:dyDescent="0.2">
      <c r="A23" s="41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6" t="s">
        <v>123</v>
      </c>
      <c r="U23" s="47"/>
      <c r="V23" s="48"/>
      <c r="W23" s="48"/>
      <c r="X23" s="48"/>
      <c r="Y23" s="177">
        <f>SUM(Y18:AC20)</f>
        <v>0</v>
      </c>
      <c r="Z23" s="177"/>
      <c r="AA23" s="177"/>
      <c r="AB23" s="177"/>
      <c r="AC23" s="177"/>
      <c r="AD23" s="40"/>
      <c r="AE23" s="40"/>
      <c r="AF23" s="40"/>
      <c r="AG23" s="42"/>
    </row>
    <row r="24" spans="1:33" x14ac:dyDescent="0.2">
      <c r="A24" s="41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2"/>
    </row>
    <row r="25" spans="1:33" ht="13.5" thickBot="1" x14ac:dyDescent="0.25">
      <c r="A25" s="173" t="s">
        <v>124</v>
      </c>
      <c r="B25" s="174"/>
      <c r="C25" s="174"/>
      <c r="D25" s="174"/>
      <c r="E25" s="174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2"/>
    </row>
    <row r="26" spans="1:33" x14ac:dyDescent="0.2">
      <c r="A26" s="150"/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2"/>
      <c r="U26" s="153"/>
      <c r="V26" s="154"/>
      <c r="W26" s="155"/>
      <c r="X26" s="151"/>
      <c r="Y26" s="151"/>
      <c r="Z26" s="151"/>
      <c r="AA26" s="151"/>
      <c r="AB26" s="151"/>
      <c r="AC26" s="151"/>
      <c r="AD26" s="151"/>
      <c r="AE26" s="151"/>
      <c r="AF26" s="151"/>
      <c r="AG26" s="156"/>
    </row>
    <row r="27" spans="1:33" x14ac:dyDescent="0.2">
      <c r="A27" s="157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9"/>
      <c r="U27" s="160"/>
      <c r="V27" s="161"/>
      <c r="W27" s="162"/>
      <c r="X27" s="158"/>
      <c r="Y27" s="158"/>
      <c r="Z27" s="158"/>
      <c r="AA27" s="158"/>
      <c r="AB27" s="158"/>
      <c r="AC27" s="158"/>
      <c r="AD27" s="158"/>
      <c r="AE27" s="158"/>
      <c r="AF27" s="158"/>
      <c r="AG27" s="163"/>
    </row>
    <row r="28" spans="1:33" x14ac:dyDescent="0.2">
      <c r="A28" s="157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9"/>
      <c r="U28" s="160"/>
      <c r="V28" s="161"/>
      <c r="W28" s="162"/>
      <c r="X28" s="158"/>
      <c r="Y28" s="158"/>
      <c r="Z28" s="158"/>
      <c r="AA28" s="158"/>
      <c r="AB28" s="158"/>
      <c r="AC28" s="158"/>
      <c r="AD28" s="158"/>
      <c r="AE28" s="158"/>
      <c r="AF28" s="158"/>
      <c r="AG28" s="163"/>
    </row>
    <row r="29" spans="1:33" x14ac:dyDescent="0.2">
      <c r="A29" s="157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9"/>
      <c r="U29" s="160"/>
      <c r="V29" s="161"/>
      <c r="W29" s="162"/>
      <c r="X29" s="158"/>
      <c r="Y29" s="158"/>
      <c r="Z29" s="158"/>
      <c r="AA29" s="158"/>
      <c r="AB29" s="158"/>
      <c r="AC29" s="158"/>
      <c r="AD29" s="158"/>
      <c r="AE29" s="158"/>
      <c r="AF29" s="158"/>
      <c r="AG29" s="163"/>
    </row>
    <row r="30" spans="1:33" x14ac:dyDescent="0.2">
      <c r="A30" s="157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9"/>
      <c r="U30" s="160"/>
      <c r="V30" s="161"/>
      <c r="W30" s="162"/>
      <c r="X30" s="158"/>
      <c r="Y30" s="158"/>
      <c r="Z30" s="158"/>
      <c r="AA30" s="158"/>
      <c r="AB30" s="158"/>
      <c r="AC30" s="158"/>
      <c r="AD30" s="158"/>
      <c r="AE30" s="158"/>
      <c r="AF30" s="158"/>
      <c r="AG30" s="163"/>
    </row>
    <row r="31" spans="1:33" x14ac:dyDescent="0.2">
      <c r="A31" s="157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9"/>
      <c r="U31" s="160"/>
      <c r="V31" s="161"/>
      <c r="W31" s="162"/>
      <c r="X31" s="158"/>
      <c r="Y31" s="158"/>
      <c r="Z31" s="158"/>
      <c r="AA31" s="158"/>
      <c r="AB31" s="158"/>
      <c r="AC31" s="158"/>
      <c r="AD31" s="158"/>
      <c r="AE31" s="158"/>
      <c r="AF31" s="158"/>
      <c r="AG31" s="163"/>
    </row>
    <row r="32" spans="1:33" x14ac:dyDescent="0.2">
      <c r="A32" s="157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9"/>
      <c r="U32" s="160"/>
      <c r="V32" s="161"/>
      <c r="W32" s="162"/>
      <c r="X32" s="158"/>
      <c r="Y32" s="158"/>
      <c r="Z32" s="158"/>
      <c r="AA32" s="158"/>
      <c r="AB32" s="158"/>
      <c r="AC32" s="158"/>
      <c r="AD32" s="158"/>
      <c r="AE32" s="158"/>
      <c r="AF32" s="158"/>
      <c r="AG32" s="163"/>
    </row>
    <row r="33" spans="1:33" x14ac:dyDescent="0.2">
      <c r="A33" s="157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9"/>
      <c r="U33" s="160"/>
      <c r="V33" s="161"/>
      <c r="W33" s="162"/>
      <c r="X33" s="158"/>
      <c r="Y33" s="158"/>
      <c r="Z33" s="158"/>
      <c r="AA33" s="158"/>
      <c r="AB33" s="158"/>
      <c r="AC33" s="158"/>
      <c r="AD33" s="158"/>
      <c r="AE33" s="158"/>
      <c r="AF33" s="158"/>
      <c r="AG33" s="163"/>
    </row>
    <row r="34" spans="1:33" x14ac:dyDescent="0.2">
      <c r="A34" s="157"/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9"/>
      <c r="U34" s="160"/>
      <c r="V34" s="161"/>
      <c r="W34" s="162"/>
      <c r="X34" s="158"/>
      <c r="Y34" s="158"/>
      <c r="Z34" s="158"/>
      <c r="AA34" s="158"/>
      <c r="AB34" s="158"/>
      <c r="AC34" s="158"/>
      <c r="AD34" s="158"/>
      <c r="AE34" s="158"/>
      <c r="AF34" s="158"/>
      <c r="AG34" s="163"/>
    </row>
    <row r="35" spans="1:33" x14ac:dyDescent="0.2">
      <c r="A35" s="157"/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9"/>
      <c r="U35" s="164"/>
      <c r="V35" s="165"/>
      <c r="W35" s="162"/>
      <c r="X35" s="158"/>
      <c r="Y35" s="158"/>
      <c r="Z35" s="158"/>
      <c r="AA35" s="158"/>
      <c r="AB35" s="158"/>
      <c r="AC35" s="158"/>
      <c r="AD35" s="158"/>
      <c r="AE35" s="158"/>
      <c r="AF35" s="158"/>
      <c r="AG35" s="163"/>
    </row>
    <row r="36" spans="1:33" x14ac:dyDescent="0.2">
      <c r="A36" s="157"/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7"/>
    </row>
    <row r="37" spans="1:33" x14ac:dyDescent="0.2">
      <c r="A37" s="157"/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63"/>
    </row>
    <row r="38" spans="1:33" x14ac:dyDescent="0.2">
      <c r="A38" s="157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63"/>
    </row>
    <row r="39" spans="1:33" x14ac:dyDescent="0.2">
      <c r="A39" s="157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63"/>
    </row>
    <row r="40" spans="1:33" x14ac:dyDescent="0.2">
      <c r="A40" s="157"/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63"/>
    </row>
    <row r="41" spans="1:33" ht="13.5" thickBot="1" x14ac:dyDescent="0.25">
      <c r="A41" s="168"/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70"/>
    </row>
    <row r="42" spans="1:33" x14ac:dyDescent="0.2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</row>
    <row r="43" spans="1:33" x14ac:dyDescent="0.2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</row>
    <row r="44" spans="1:33" x14ac:dyDescent="0.2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</row>
    <row r="45" spans="1:33" x14ac:dyDescent="0.2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</row>
    <row r="46" spans="1:33" x14ac:dyDescent="0.2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</row>
    <row r="47" spans="1:33" x14ac:dyDescent="0.2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</row>
    <row r="48" spans="1:33" x14ac:dyDescent="0.2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</row>
    <row r="49" spans="1:33" x14ac:dyDescent="0.2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</row>
    <row r="50" spans="1:33" x14ac:dyDescent="0.2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</row>
    <row r="51" spans="1:33" x14ac:dyDescent="0.2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</row>
    <row r="52" spans="1:33" x14ac:dyDescent="0.2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</row>
    <row r="53" spans="1:33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</row>
    <row r="54" spans="1:33" x14ac:dyDescent="0.2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</row>
    <row r="55" spans="1:33" x14ac:dyDescent="0.2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</row>
    <row r="56" spans="1:33" x14ac:dyDescent="0.2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</row>
    <row r="57" spans="1:33" x14ac:dyDescent="0.2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</row>
    <row r="58" spans="1:33" x14ac:dyDescent="0.2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</row>
    <row r="59" spans="1:33" x14ac:dyDescent="0.2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</row>
    <row r="60" spans="1:33" x14ac:dyDescent="0.2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</row>
    <row r="61" spans="1:33" x14ac:dyDescent="0.2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</row>
    <row r="62" spans="1:33" x14ac:dyDescent="0.2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</row>
    <row r="63" spans="1:33" x14ac:dyDescent="0.2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</row>
    <row r="64" spans="1:33" x14ac:dyDescent="0.2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</row>
    <row r="65" spans="1:33" x14ac:dyDescent="0.2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</row>
  </sheetData>
  <sheetProtection selectLockedCells="1"/>
  <mergeCells count="31">
    <mergeCell ref="B11:G11"/>
    <mergeCell ref="O9:R9"/>
    <mergeCell ref="V6:AB6"/>
    <mergeCell ref="O11:R11"/>
    <mergeCell ref="H5:U5"/>
    <mergeCell ref="Y11:AC11"/>
    <mergeCell ref="Y9:AC9"/>
    <mergeCell ref="AC6:AG6"/>
    <mergeCell ref="B9:F9"/>
    <mergeCell ref="Y13:AC13"/>
    <mergeCell ref="A26:AG41"/>
    <mergeCell ref="Y20:AC20"/>
    <mergeCell ref="O13:R13"/>
    <mergeCell ref="O15:R15"/>
    <mergeCell ref="Y15:AC15"/>
    <mergeCell ref="A25:E25"/>
    <mergeCell ref="B13:F13"/>
    <mergeCell ref="B15:H15"/>
    <mergeCell ref="Y21:AC21"/>
    <mergeCell ref="Y23:AC23"/>
    <mergeCell ref="Y16:AC16"/>
    <mergeCell ref="Y18:AC18"/>
    <mergeCell ref="M2:AA2"/>
    <mergeCell ref="A4:F4"/>
    <mergeCell ref="A5:F5"/>
    <mergeCell ref="A6:E6"/>
    <mergeCell ref="V4:AC4"/>
    <mergeCell ref="V5:Y5"/>
    <mergeCell ref="Z5:AG5"/>
    <mergeCell ref="H4:U4"/>
    <mergeCell ref="AD4:AG4"/>
  </mergeCells>
  <pageMargins left="0.62992125984251968" right="0.23622047244094491" top="0.74803149606299213" bottom="0.74803149606299213" header="0.31496062992125984" footer="0.31496062992125984"/>
  <pageSetup scale="9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91C2CF0F44F64EBFBF1051C965229F" ma:contentTypeVersion="13" ma:contentTypeDescription="Create a new document." ma:contentTypeScope="" ma:versionID="e050effc2c67c6b361827694c058ffd6">
  <xsd:schema xmlns:xsd="http://www.w3.org/2001/XMLSchema" xmlns:xs="http://www.w3.org/2001/XMLSchema" xmlns:p="http://schemas.microsoft.com/office/2006/metadata/properties" xmlns:ns2="d0be4b28-f82a-4a3b-9f83-6009461b8215" xmlns:ns3="c70e0953-1d0d-4f29-b348-3c4bcabe7931" targetNamespace="http://schemas.microsoft.com/office/2006/metadata/properties" ma:root="true" ma:fieldsID="91dc6eea76522b6c822b85552086c53d" ns2:_="" ns3:_="">
    <xsd:import namespace="d0be4b28-f82a-4a3b-9f83-6009461b8215"/>
    <xsd:import namespace="c70e0953-1d0d-4f29-b348-3c4bcabe79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be4b28-f82a-4a3b-9f83-6009461b82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0e0953-1d0d-4f29-b348-3c4bcabe793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195039-B89C-4E9F-BFCD-BB1D399C8B3E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0be4b28-f82a-4a3b-9f83-6009461b8215"/>
    <ds:schemaRef ds:uri="http://purl.org/dc/terms/"/>
    <ds:schemaRef ds:uri="http://schemas.openxmlformats.org/package/2006/metadata/core-properties"/>
    <ds:schemaRef ds:uri="c70e0953-1d0d-4f29-b348-3c4bcabe793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C01E8CA-3279-4386-97B2-88907E298C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be4b28-f82a-4a3b-9f83-6009461b8215"/>
    <ds:schemaRef ds:uri="c70e0953-1d0d-4f29-b348-3c4bcabe79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A44EFB-B356-44CD-9620-4FC8730BAF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MORNING</vt:lpstr>
      <vt:lpstr>AM</vt:lpstr>
      <vt:lpstr>LUNCH</vt:lpstr>
      <vt:lpstr>PM</vt:lpstr>
      <vt:lpstr>Catering Summary</vt:lpstr>
      <vt:lpstr>AM!Print_Area</vt:lpstr>
      <vt:lpstr>'Catering Summary'!Print_Area</vt:lpstr>
      <vt:lpstr>LUNCH!Print_Area</vt:lpstr>
      <vt:lpstr>MORNING!Print_Area</vt:lpstr>
      <vt:lpstr>PM!Print_Area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Shahad Ashoor</dc:creator>
  <cp:lastModifiedBy>Anna Santoli</cp:lastModifiedBy>
  <cp:lastPrinted>2021-12-13T12:26:19Z</cp:lastPrinted>
  <dcterms:created xsi:type="dcterms:W3CDTF">2019-12-17T13:36:18Z</dcterms:created>
  <dcterms:modified xsi:type="dcterms:W3CDTF">2023-01-04T12:02:16Z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0x0101004491C2CF0F44F64EBFBF1051C965229F</vt:lpwstr>
  </property>
  <property fmtid="{D5CDD505-2E9C-101B-9397-08002B2CF9AE}" pid="3" name="Order">
    <vt:r8>516100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